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defaultThemeVersion="202300"/>
  <mc:AlternateContent xmlns:mc="http://schemas.openxmlformats.org/markup-compatibility/2006">
    <mc:Choice Requires="x15">
      <x15ac:absPath xmlns:x15ac="http://schemas.microsoft.com/office/spreadsheetml/2010/11/ac" url="/Users/rohanrajesh/Downloads/"/>
    </mc:Choice>
  </mc:AlternateContent>
  <xr:revisionPtr revIDLastSave="0" documentId="13_ncr:1_{CCB4EE66-8DFB-E044-8B61-816102DD32ED}" xr6:coauthVersionLast="47" xr6:coauthVersionMax="47" xr10:uidLastSave="{00000000-0000-0000-0000-000000000000}"/>
  <bookViews>
    <workbookView xWindow="-20" yWindow="680" windowWidth="30240" windowHeight="17620" tabRatio="804" activeTab="4" xr2:uid="{176CBF84-162C-4855-82B1-B0FED57D3936}"/>
  </bookViews>
  <sheets>
    <sheet name="Valuation Summary" sheetId="14" r:id="rId1"/>
    <sheet name="CAPM and WACC" sheetId="13" r:id="rId2"/>
    <sheet name="Dividend Discount Model" sheetId="12" r:id="rId3"/>
    <sheet name="Free Cash Flow Model" sheetId="17" r:id="rId4"/>
    <sheet name="Multiples Valuation" sheetId="11" r:id="rId5"/>
    <sheet name="Multiples Calculation Example" sheetId="16" r:id="rId6"/>
    <sheet name="JNJ Unformated DDM &amp; FCF" sheetId="1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_FDS_HYPERLINK_TOGGLE_STATE__" hidden="1">"ON"</definedName>
    <definedName name="_c0is1rlzizfmribs">#REF!</definedName>
    <definedName name="_xlnm._FilterDatabase" localSheetId="5" hidden="1">'Multiples Calculation Example'!$A$25:$N$1023</definedName>
    <definedName name="asd">#REF!</definedName>
    <definedName name="BalanceSheetDates">#REF!</definedName>
    <definedName name="CashflowgraphJan11" hidden="1">{"Revenue",#N/A,FALSE,"Revenue"}</definedName>
    <definedName name="CIQWBGuid" hidden="1">"2cd8126d-26c3-430c-b7fa-a069e3a1fc62"</definedName>
    <definedName name="Conventions">#REF!</definedName>
    <definedName name="CreatedFor">'[1]Peer Group'!$D$5</definedName>
    <definedName name="CreatedForTitle">'[1]Peer Group'!$C$5</definedName>
    <definedName name="financial_data">'[2]Financial Data'!$B$2:$I$20</definedName>
    <definedName name="Forecast">#REF!</definedName>
    <definedName name="FT_GROUP">'[3]Developing Store'!$D$20</definedName>
    <definedName name="FT_SIMPLE">'[3]Developing Store'!$D$22</definedName>
    <definedName name="FT_SIMPLE_BORDERED">'[3]Developing Store'!$D$24</definedName>
    <definedName name="FT_SUB_GROUP">'[3]Developing Store'!$D$26</definedName>
    <definedName name="IncomeStatementDates">#REF!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LNK0297fe8378024b789eab677aee4558c9" hidden="1">#REF!</definedName>
    <definedName name="MLNK0a0467986eee44dd951ff7be770510a5" hidden="1">#REF!</definedName>
    <definedName name="MLNK0c864b66026d4cffa1898fb0c1be75f2" hidden="1">#REF!</definedName>
    <definedName name="MLNK0d3af9530e6c4b1bab4a5136f5af0684" hidden="1">#REF!</definedName>
    <definedName name="MLNK1487ac41d71d40f181e5ce8dea351179" hidden="1">#REF!</definedName>
    <definedName name="MLNK14f9e8c5a44d4dc1a091a1fe08cf22eb" hidden="1">#REF!</definedName>
    <definedName name="MLNK156ed8cec8304bacb7eab68062d095f8" hidden="1">#REF!</definedName>
    <definedName name="MLNK15e5231dff854167a6362e8785f8907a" hidden="1">#REF!</definedName>
    <definedName name="MLNK1c7f26f536ec4f1198dc9bc8f7853e99" hidden="1">#REF!</definedName>
    <definedName name="MLNK1de72d6f0c7342d78e491692f198a6b0" hidden="1">#REF!</definedName>
    <definedName name="MLNK1e4278cb48e146cfb290fd5b459e1277" hidden="1">#REF!</definedName>
    <definedName name="MLNK1e54b46eabb8471d94cc1bef542c3578" hidden="1">#REF!</definedName>
    <definedName name="MLNK2512682577254c1b814b21754eb94ea4" hidden="1">#REF!</definedName>
    <definedName name="MLNK2650f7c967fa4e009f9ad6250df25a06" hidden="1">#REF!</definedName>
    <definedName name="MLNK2c494415ee2c4764b56f1c70d140e4dd" hidden="1">#REF!</definedName>
    <definedName name="MLNK2e25948e5e1d4205a17bb79ea5ebfacd" hidden="1">#REF!</definedName>
    <definedName name="MLNK30e1c06f0a844031a8d935c9e2900e85" hidden="1">#REF!</definedName>
    <definedName name="MLNK3b836b9ab0c34004a93843ba47ebee44" hidden="1">#REF!</definedName>
    <definedName name="MLNK3d9e4513d7f843c0b64bb7cf27bb8d6a" hidden="1">#REF!</definedName>
    <definedName name="MLNK3f25730a5d304218b30642f556f06247" hidden="1">#REF!</definedName>
    <definedName name="MLNK4a0650d6da6d4b22a202305799f10910" hidden="1">#REF!</definedName>
    <definedName name="MLNK4e58de6c2a614e4db522370b24f8baa7" hidden="1">#REF!</definedName>
    <definedName name="MLNK4ff5772e3e8d4c8ca3142af3932c19a2" hidden="1">#REF!</definedName>
    <definedName name="MLNK54330a2df28442a285409b036844404f" hidden="1">#REF!</definedName>
    <definedName name="MLNK5b50385251bb47c29597279bb0a4885a" hidden="1">#REF!</definedName>
    <definedName name="MLNK63a5f169c5ac4b2cae626080c35441ca" hidden="1">#REF!</definedName>
    <definedName name="MLNK680dd6b46fe1441ebdd42e27ca680a48" hidden="1">#REF!</definedName>
    <definedName name="MLNK6fea70f4a89646d68216519892d1e784" hidden="1">#REF!</definedName>
    <definedName name="MLNK76c31189804c463a96176b37d1ab3381" hidden="1">#REF!</definedName>
    <definedName name="MLNK79bea05cbdd34c538b81a1577e11771d" hidden="1">#REF!</definedName>
    <definedName name="MLNK7bd2b02a311a4ab1980706422a1199b7" hidden="1">#REF!</definedName>
    <definedName name="MLNK7fe01403fad54f44a223510e8cb6f875" hidden="1">#REF!</definedName>
    <definedName name="MLNK810da4a3eb624909b046f7af10563b9f" hidden="1">#REF!</definedName>
    <definedName name="MLNK82f431649dd541bcbaa1e19fb18ba544" hidden="1">#REF!</definedName>
    <definedName name="MLNK84281e7f9bc64b81b18ec751125bcc57" hidden="1">#REF!</definedName>
    <definedName name="MLNK881609bf6ffe47278dacfe34423281c5" hidden="1">#REF!</definedName>
    <definedName name="MLNK8c39b6bdac9a4f708e5e6e8b3dccf721" hidden="1">#REF!</definedName>
    <definedName name="MLNK8dc38f2dcb944caabb2dcfcc9772e020" hidden="1">#REF!</definedName>
    <definedName name="MLNK9568fc93b8c04d3cb424d6d88676929f" hidden="1">#REF!</definedName>
    <definedName name="MLNK961aedbb471240818fd7419b652e2c3c" hidden="1">#REF!</definedName>
    <definedName name="MLNKa380bd86940445f1b064871299c4d5b8" hidden="1">#REF!</definedName>
    <definedName name="MLNKa3d9a992795e483ab7df0f37bbed2064" hidden="1">#REF!</definedName>
    <definedName name="MLNKa5d11869def1444b9e716f36e9feebe2" hidden="1">#REF!</definedName>
    <definedName name="MLNKa93d99d58493492eb470be58be2daa07" hidden="1">#REF!</definedName>
    <definedName name="MLNKaab9c9e0f896471582f59bbbf2304176" hidden="1">#REF!</definedName>
    <definedName name="MLNKb6e0bc94b95b48559a192d8744526c07" hidden="1">#REF!</definedName>
    <definedName name="MLNKbc16355da415450ca328ec1f76abc14a" hidden="1">#REF!</definedName>
    <definedName name="MLNKc15288da485d4d64a4e9110d3de2a5d2" hidden="1">'[4]Index Highlights Template'!#REF!</definedName>
    <definedName name="MLNKc6f0e0e2fda94e218c56a95b4fd17cac" hidden="1">#REF!</definedName>
    <definedName name="MLNKc77750cb95e9450cb7c11d7e1d130b46" hidden="1">#REF!</definedName>
    <definedName name="MLNKc8b89dda812e4ac7a8d5f977b9d33f55" hidden="1">#REF!</definedName>
    <definedName name="MLNKcdc3c6be537e4974aaa49cd31ef66cc6" hidden="1">#REF!</definedName>
    <definedName name="MLNKce9385e8430a4aae81c0cf83706605ee" hidden="1">#REF!</definedName>
    <definedName name="MLNKcfd838a620274f968b8c05578a1bcd07" hidden="1">#REF!</definedName>
    <definedName name="MLNKd2f26101b60748d3a848eab912eb3dbb" hidden="1">#REF!</definedName>
    <definedName name="MLNKd4a3e1d421664985a8e85ef85fb13ec8" hidden="1">#REF!</definedName>
    <definedName name="MLNKd4f6990f902b404a8ba24c225645ccc8" hidden="1">#REF!</definedName>
    <definedName name="MLNKd629f01d81de43ab8f65254d60c01729" hidden="1">#REF!</definedName>
    <definedName name="MLNKd89685dc14bb461c8666d3f1c0e05391" hidden="1">#REF!</definedName>
    <definedName name="MLNKd9c4a77778b9442e914bbdd857893f1d" hidden="1">#REF!</definedName>
    <definedName name="MLNKe238bfb7379f4ac98b82757158ba3225" hidden="1">#REF!</definedName>
    <definedName name="MLNKe7b25a4d5d2e48158931d78069bb0de6" hidden="1">#REF!</definedName>
    <definedName name="MLNKeda9f8ddc5a3470396a523df361e33f3" hidden="1">#REF!</definedName>
    <definedName name="MLNKf03a498649b841328bc929d5c339df62" hidden="1">#REF!</definedName>
    <definedName name="MLNKfb779905aa5047ec80f99529d2d81b51" hidden="1">#REF!</definedName>
    <definedName name="MLNKfc09d47a2b8344338c709107427fed82" hidden="1">#REF!</definedName>
    <definedName name="Name10c">'[5]Library Procedures'!$L$113</definedName>
    <definedName name="Name1a">'[6]Library Procedures'!$K$9</definedName>
    <definedName name="Name1b">'[6]Library Procedures'!$K$10</definedName>
    <definedName name="Name1c">'[6]Library Procedures'!$K$14</definedName>
    <definedName name="Name1d">'[6]Library Procedures'!$K$19</definedName>
    <definedName name="Name1e">'[6]Library Procedures'!$K$20</definedName>
    <definedName name="Name1f">'[6]Library Procedures'!$K$21</definedName>
    <definedName name="Name1g">'[6]Library Procedures'!$K$22</definedName>
    <definedName name="Name2a">'[6]Library Procedures'!$K$30</definedName>
    <definedName name="Name2b">'[6]Library Procedures'!$K$31</definedName>
    <definedName name="Name3a">'[6]Library Procedures'!$K$45</definedName>
    <definedName name="Name3b">'[6]Library Procedures'!$K$46</definedName>
    <definedName name="Name3c">'[6]Library Procedures'!$K$50</definedName>
    <definedName name="Name3d">'[6]Library Procedures'!$K$55</definedName>
    <definedName name="Name3e">'[6]Library Procedures'!$K$56</definedName>
    <definedName name="Name3f">'[6]Library Procedures'!$K$57</definedName>
    <definedName name="Name3g">'[6]Library Procedures'!$K$58</definedName>
    <definedName name="Name4a">'[6]Library Procedures'!$K$70</definedName>
    <definedName name="Name4b">'[6]Library Procedures'!$K$74</definedName>
    <definedName name="Name4c">'[6]Library Procedures'!$K$78</definedName>
    <definedName name="Name4d">'[6]Library Procedures'!$K$82</definedName>
    <definedName name="Name4e">'[6]Library Procedures'!$K$86</definedName>
    <definedName name="Name4f">'[6]Library Procedures'!$K$90</definedName>
    <definedName name="Name4g">'[6]Library Procedures'!$K$94</definedName>
    <definedName name="NSProjectionMethodIndex">'[7]Non-Statistical Sampling Master'!$C$63</definedName>
    <definedName name="NSRequiredLevelOfEvidenceItems">'[7]Non-Statistical Sampling Master'!$C$50:$C$53</definedName>
    <definedName name="NSTargetedTestingItems">'[7]Two Step Revenue Testing Master'!$E$47</definedName>
    <definedName name="Period_1">#REF!</definedName>
    <definedName name="Period_10">#REF!</definedName>
    <definedName name="Period_10Description">#REF!</definedName>
    <definedName name="Period_1Description">#REF!</definedName>
    <definedName name="Period_2">#REF!</definedName>
    <definedName name="Period_2Description">#REF!</definedName>
    <definedName name="Period_3">#REF!</definedName>
    <definedName name="Period_3Description">#REF!</definedName>
    <definedName name="Period_4">#REF!</definedName>
    <definedName name="Period_4Description">#REF!</definedName>
    <definedName name="Period_5">#REF!</definedName>
    <definedName name="Period_5Description">#REF!</definedName>
    <definedName name="Period_6">#REF!</definedName>
    <definedName name="Period_6Description">#REF!</definedName>
    <definedName name="Period_7">#REF!</definedName>
    <definedName name="Period_7Description">#REF!</definedName>
    <definedName name="Period_8">#REF!</definedName>
    <definedName name="Period_8Description">#REF!</definedName>
    <definedName name="Period_9">#REF!</definedName>
    <definedName name="Period_9Description">#REF!</definedName>
    <definedName name="PeriodEnd_1">#REF!</definedName>
    <definedName name="PeriodEnd_10">#REF!</definedName>
    <definedName name="PeriodEnd_10Description">#REF!</definedName>
    <definedName name="PeriodEnd_1Description">#REF!</definedName>
    <definedName name="PeriodEnd_2">#REF!</definedName>
    <definedName name="PeriodEnd_2Description">#REF!</definedName>
    <definedName name="PeriodEnd_3">#REF!</definedName>
    <definedName name="PeriodEnd_3Description">#REF!</definedName>
    <definedName name="PeriodEnd_4">#REF!</definedName>
    <definedName name="PeriodEnd_4Description">#REF!</definedName>
    <definedName name="PeriodEnd_5">#REF!</definedName>
    <definedName name="PeriodEnd_5Description">#REF!</definedName>
    <definedName name="PeriodEnd_6">#REF!</definedName>
    <definedName name="PeriodEnd_6Description">#REF!</definedName>
    <definedName name="PeriodEnd_7">#REF!</definedName>
    <definedName name="PeriodEnd_7Description">#REF!</definedName>
    <definedName name="PeriodEnd_8">#REF!</definedName>
    <definedName name="PeriodEnd_8Description">#REF!</definedName>
    <definedName name="PeriodEnd_9">#REF!</definedName>
    <definedName name="PeriodEnd_9Description">#REF!</definedName>
    <definedName name="PIE">'[7]Two Step Revenue Testing Master'!$C$87</definedName>
    <definedName name="_xlnm.Print_Titles" localSheetId="5">'Multiples Calculation Example'!$1:$3</definedName>
    <definedName name="Project_Name">#REF!</definedName>
    <definedName name="PSIF" hidden="1">#REF!</definedName>
    <definedName name="ReportCreated">TRUE</definedName>
    <definedName name="sss" hidden="1">{"Revenue",#N/A,FALSE,"Revenue"}</definedName>
    <definedName name="Step_1">#REF!</definedName>
    <definedName name="Step_2">#REF!</definedName>
    <definedName name="Step_3">#REF!</definedName>
    <definedName name="Step_4">#REF!</definedName>
    <definedName name="Step_5">#REF!</definedName>
    <definedName name="Step_6">#REF!</definedName>
    <definedName name="Step1">#REF!</definedName>
    <definedName name="Step2">#REF!</definedName>
    <definedName name="Step3">#REF!</definedName>
    <definedName name="Step4">#REF!</definedName>
    <definedName name="Step5">#REF!</definedName>
    <definedName name="Step6">#REF!</definedName>
    <definedName name="TTDesiredLevelOfEvidenceItems">'[7]Global Data'!$B$92:$B$95</definedName>
    <definedName name="TwoStepMisstatementIdentified">'[7]Two Step Revenue Testing Master'!$C$85</definedName>
    <definedName name="TwoStepTolerableEstMisstmtCalc">'[7]Two Step Revenue Testing Master'!$T$45</definedName>
    <definedName name="Units">#REF!</definedName>
    <definedName name="VersionNumber" hidden="1">"4.8.6801"</definedName>
    <definedName name="wrn.Short." hidden="1">{"Revenue",#N/A,FALSE,"Revenue"}</definedName>
    <definedName name="wrn.Summary." hidden="1">{"Balance",#N/A,FALSE,"Balance Sheet";"PandL",#N/A,FALSE,"P&amp;L";"Costs",#N/A,FALSE,"Costs";"Cashflow",#N/A,FALSE,"Cashflow";"CashFlow_Monthly",#N/A,FALSE,"Cash flow curve - monthly";"Funding",#N/A,FALSE,"Funding Schedule";"Revenue",#N/A,FALSE,"Revenue"}</definedName>
    <definedName name="xRng_071dc31c310444a6909ac476875a451b" xml:space="preserve">                                                                                                                                                                                                                                           '[8]Page 24'!$B$1:$F$31</definedName>
    <definedName name="xRng_408697e56f92499fb24e54d1d0cfdc6f" xml:space="preserve">                                                                                                                                                                                                                                           '[8]Pages 26, 27 &amp; 45'!$B$1:$AX$47</definedName>
    <definedName name="xRng_71d12550c1b74238afb8de8038240f5d">#REF!</definedName>
    <definedName name="xRng_73557bafbac9470f881ad78569059e8d" xml:space="preserve">                                                                                                                                                                                                                                           '[9]AAG charts'!$B$43:$G$46</definedName>
    <definedName name="xRng_7a8e9ef94a5147b38bb36a550f2cc273" xml:space="preserve">                                                                                                                                                                                                                                           '[8]Pages 9, 17 &amp; 18'!$B$1:$H$29</definedName>
    <definedName name="xRng_bb40fd31a802430ebdf07a3bf9e69acd" xml:space="preserve">                                                                                                                                                                                                                                           '[9]AAG charts'!$G$26:$L$30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8" i="11" l="1"/>
  <c r="G37" i="11"/>
  <c r="G36" i="11"/>
  <c r="F38" i="11"/>
  <c r="F37" i="11"/>
  <c r="F36" i="11"/>
  <c r="C35" i="11"/>
  <c r="E35" i="11"/>
  <c r="F35" i="11"/>
  <c r="G35" i="11"/>
  <c r="H35" i="11"/>
  <c r="I35" i="11"/>
  <c r="J35" i="11"/>
  <c r="B35" i="11"/>
  <c r="G19" i="11"/>
  <c r="E15" i="11"/>
  <c r="G15" i="11"/>
  <c r="H15" i="11"/>
  <c r="D15" i="11"/>
  <c r="C10" i="14"/>
  <c r="C8" i="14"/>
  <c r="I7" i="11"/>
  <c r="I8" i="11"/>
  <c r="I9" i="11"/>
  <c r="I10" i="11"/>
  <c r="I11" i="11"/>
  <c r="I12" i="11"/>
  <c r="I6" i="11"/>
  <c r="F7" i="11"/>
  <c r="F8" i="11"/>
  <c r="F9" i="11"/>
  <c r="F10" i="11"/>
  <c r="F11" i="11"/>
  <c r="F12" i="11"/>
  <c r="F6" i="11"/>
  <c r="F29" i="11"/>
  <c r="F30" i="11" s="1"/>
  <c r="F31" i="11" s="1"/>
  <c r="F9" i="16"/>
  <c r="C22" i="11"/>
  <c r="C21" i="11"/>
  <c r="C20" i="11"/>
  <c r="F19" i="17"/>
  <c r="G19" i="17"/>
  <c r="H19" i="17"/>
  <c r="I19" i="17"/>
  <c r="J19" i="17"/>
  <c r="K19" i="17"/>
  <c r="L19" i="17"/>
  <c r="E19" i="17"/>
  <c r="G26" i="19"/>
  <c r="E13" i="17"/>
  <c r="F13" i="17"/>
  <c r="G13" i="17"/>
  <c r="H13" i="17"/>
  <c r="I13" i="17"/>
  <c r="D13" i="17"/>
  <c r="G20" i="19"/>
  <c r="D11" i="17"/>
  <c r="E11" i="17"/>
  <c r="F11" i="17"/>
  <c r="G11" i="17"/>
  <c r="H11" i="17"/>
  <c r="B17" i="19"/>
  <c r="C17" i="19"/>
  <c r="D17" i="19"/>
  <c r="E17" i="19"/>
  <c r="F17" i="19"/>
  <c r="G17" i="19"/>
  <c r="I8" i="17"/>
  <c r="J8" i="17" s="1"/>
  <c r="K8" i="17" s="1"/>
  <c r="L8" i="17" s="1"/>
  <c r="H8" i="17"/>
  <c r="M16" i="19"/>
  <c r="I15" i="19"/>
  <c r="J15" i="19"/>
  <c r="H15" i="19"/>
  <c r="G15" i="19"/>
  <c r="C13" i="12"/>
  <c r="C12" i="12"/>
  <c r="C11" i="12"/>
  <c r="L5" i="19"/>
  <c r="C8" i="12"/>
  <c r="D8" i="12"/>
  <c r="E8" i="12"/>
  <c r="L4" i="19"/>
  <c r="D20" i="12"/>
  <c r="D21" i="12"/>
  <c r="D22" i="12"/>
  <c r="D23" i="12"/>
  <c r="D24" i="12"/>
  <c r="D25" i="12"/>
  <c r="D26" i="12"/>
  <c r="D27" i="12"/>
  <c r="D28" i="12"/>
  <c r="C36" i="17"/>
  <c r="F36" i="19"/>
  <c r="F15" i="11" l="1"/>
  <c r="F20" i="11" s="1" a="1"/>
  <c r="F20" i="11" s="1"/>
  <c r="G20" i="11" s="1"/>
  <c r="I15" i="11"/>
  <c r="D36" i="11" s="1" a="1"/>
  <c r="D36" i="11" s="1"/>
  <c r="I7" i="17"/>
  <c r="J7" i="17"/>
  <c r="D30" i="12"/>
  <c r="G22" i="11" l="1"/>
  <c r="G21" i="11"/>
  <c r="G24" i="11" s="1"/>
  <c r="C12" i="14" s="1"/>
  <c r="L7" i="17"/>
  <c r="K7" i="17"/>
  <c r="G30" i="19"/>
  <c r="J15" i="17"/>
  <c r="I11" i="17"/>
  <c r="J12" i="17"/>
  <c r="J11" i="17"/>
  <c r="L11" i="17"/>
  <c r="E14" i="17"/>
  <c r="F14" i="17"/>
  <c r="G14" i="17"/>
  <c r="H14" i="17"/>
  <c r="I14" i="17"/>
  <c r="L14" i="17"/>
  <c r="L16" i="17" s="1"/>
  <c r="D14" i="17"/>
  <c r="D16" i="17" s="1"/>
  <c r="K14" i="17"/>
  <c r="E7" i="17"/>
  <c r="F7" i="17"/>
  <c r="G7" i="17"/>
  <c r="H7" i="17"/>
  <c r="C29" i="11" s="1" a="1"/>
  <c r="D7" i="17"/>
  <c r="F6" i="17"/>
  <c r="G6" i="17"/>
  <c r="H6" i="17"/>
  <c r="I6" i="17"/>
  <c r="J6" i="17"/>
  <c r="K6" i="17"/>
  <c r="L6" i="17"/>
  <c r="E6" i="17"/>
  <c r="K11" i="17"/>
  <c r="F34" i="19"/>
  <c r="L32" i="19"/>
  <c r="J32" i="19"/>
  <c r="I32" i="19"/>
  <c r="H32" i="19"/>
  <c r="G32" i="19"/>
  <c r="A32" i="19"/>
  <c r="J25" i="19"/>
  <c r="H25" i="19"/>
  <c r="G25" i="19"/>
  <c r="F25" i="19"/>
  <c r="E25" i="19"/>
  <c r="D25" i="19"/>
  <c r="C25" i="19"/>
  <c r="B25" i="19"/>
  <c r="J24" i="19"/>
  <c r="G24" i="19"/>
  <c r="F24" i="19"/>
  <c r="E24" i="19"/>
  <c r="D24" i="19"/>
  <c r="C24" i="19"/>
  <c r="B24" i="19"/>
  <c r="A24" i="19"/>
  <c r="F23" i="19"/>
  <c r="E23" i="19"/>
  <c r="D23" i="19"/>
  <c r="C23" i="19"/>
  <c r="B23" i="19"/>
  <c r="A23" i="19"/>
  <c r="M21" i="19"/>
  <c r="H21" i="19" s="1"/>
  <c r="J17" i="19"/>
  <c r="J20" i="19" s="1"/>
  <c r="J23" i="19" s="1"/>
  <c r="G23" i="19"/>
  <c r="H16" i="19"/>
  <c r="H17" i="19" s="1"/>
  <c r="H20" i="19" s="1"/>
  <c r="H23" i="19" s="1"/>
  <c r="M14" i="19"/>
  <c r="H14" i="19"/>
  <c r="I14" i="19" s="1"/>
  <c r="M12" i="19"/>
  <c r="H12" i="19"/>
  <c r="I12" i="19" s="1"/>
  <c r="I25" i="19" s="1"/>
  <c r="J5" i="19"/>
  <c r="G5" i="19"/>
  <c r="M4" i="19"/>
  <c r="K4" i="19"/>
  <c r="H4" i="19"/>
  <c r="H5" i="19" s="1"/>
  <c r="M3" i="19"/>
  <c r="H3" i="19" s="1"/>
  <c r="I3" i="19" s="1"/>
  <c r="K3" i="19"/>
  <c r="D9" i="12"/>
  <c r="C29" i="11" l="1"/>
  <c r="C37" i="11"/>
  <c r="E37" i="11" s="1"/>
  <c r="H37" i="11" s="1"/>
  <c r="C38" i="11"/>
  <c r="E38" i="11" s="1"/>
  <c r="H38" i="11" s="1"/>
  <c r="K12" i="17"/>
  <c r="J13" i="17"/>
  <c r="K15" i="17"/>
  <c r="L15" i="17" s="1"/>
  <c r="I29" i="11" a="1"/>
  <c r="H16" i="17"/>
  <c r="H21" i="17"/>
  <c r="G16" i="17"/>
  <c r="G21" i="17"/>
  <c r="F16" i="17"/>
  <c r="F21" i="17"/>
  <c r="E16" i="17"/>
  <c r="E21" i="17"/>
  <c r="I21" i="17"/>
  <c r="G31" i="19"/>
  <c r="K16" i="17"/>
  <c r="I16" i="17"/>
  <c r="J14" i="17"/>
  <c r="E9" i="12"/>
  <c r="H26" i="19"/>
  <c r="I21" i="19"/>
  <c r="I4" i="19"/>
  <c r="I5" i="19" s="1"/>
  <c r="F7" i="19" s="1"/>
  <c r="F8" i="19" s="1"/>
  <c r="I16" i="19"/>
  <c r="I24" i="19" s="1"/>
  <c r="H24" i="19"/>
  <c r="H30" i="19" s="1"/>
  <c r="H31" i="19" s="1"/>
  <c r="C5" i="12"/>
  <c r="C15" i="13"/>
  <c r="C18" i="13" s="1"/>
  <c r="C8" i="13"/>
  <c r="C20" i="13" s="1"/>
  <c r="I29" i="11" l="1"/>
  <c r="I36" i="11" s="1"/>
  <c r="I37" i="11"/>
  <c r="I38" i="11"/>
  <c r="J38" i="11" s="1"/>
  <c r="J37" i="11"/>
  <c r="C36" i="11"/>
  <c r="E36" i="11" s="1"/>
  <c r="H36" i="11" s="1"/>
  <c r="J36" i="11" s="1"/>
  <c r="J40" i="11" s="1"/>
  <c r="C16" i="14" s="1"/>
  <c r="L12" i="17"/>
  <c r="L13" i="17" s="1"/>
  <c r="L21" i="17" s="1"/>
  <c r="K13" i="17"/>
  <c r="K21" i="17" s="1"/>
  <c r="J21" i="17"/>
  <c r="J16" i="17"/>
  <c r="C4" i="12"/>
  <c r="C15" i="12" s="1"/>
  <c r="I17" i="19"/>
  <c r="I20" i="19" s="1"/>
  <c r="I23" i="19" s="1"/>
  <c r="J26" i="19"/>
  <c r="J30" i="19" s="1"/>
  <c r="I26" i="19"/>
  <c r="C17" i="13"/>
  <c r="C23" i="13" s="1"/>
  <c r="C23" i="17" s="1"/>
  <c r="H23" i="17" s="1"/>
  <c r="C24" i="17" s="1"/>
  <c r="L23" i="17" l="1"/>
  <c r="J23" i="17"/>
  <c r="K23" i="17"/>
  <c r="I23" i="17"/>
  <c r="J31" i="19"/>
  <c r="K30" i="19"/>
  <c r="L30" i="19" s="1"/>
  <c r="L31" i="19" s="1"/>
  <c r="I30" i="19"/>
  <c r="I31" i="19" s="1"/>
  <c r="B20" i="11" a="1"/>
  <c r="B20" i="11" s="1"/>
  <c r="B29" i="11" s="1"/>
  <c r="B36" i="11" s="1"/>
  <c r="E14" i="11"/>
  <c r="D21" i="11" s="1"/>
  <c r="E21" i="11" s="1"/>
  <c r="F14" i="11"/>
  <c r="D22" i="11" s="1"/>
  <c r="E22" i="11" s="1"/>
  <c r="G14" i="11"/>
  <c r="D29" i="11" s="1"/>
  <c r="H14" i="11"/>
  <c r="D30" i="11" s="1"/>
  <c r="E30" i="11" s="1"/>
  <c r="H30" i="11" s="1"/>
  <c r="J30" i="11" s="1"/>
  <c r="I14" i="11"/>
  <c r="D31" i="11" s="1"/>
  <c r="E31" i="11" s="1"/>
  <c r="H31" i="11" s="1"/>
  <c r="J31" i="11" s="1"/>
  <c r="D14" i="11"/>
  <c r="D20" i="11" s="1"/>
  <c r="E20" i="11" s="1"/>
  <c r="I5" i="11"/>
  <c r="H5" i="11"/>
  <c r="G5" i="11"/>
  <c r="E29" i="11" l="1"/>
  <c r="H29" i="11" s="1"/>
  <c r="J29" i="11" s="1"/>
  <c r="J33" i="11" s="1"/>
  <c r="C18" i="14" s="1"/>
  <c r="C25" i="17"/>
  <c r="C26" i="17" s="1"/>
  <c r="C30" i="17" s="1"/>
  <c r="C32" i="17" s="1"/>
  <c r="C35" i="17" s="1"/>
  <c r="D24" i="11"/>
  <c r="C14" i="14" s="1"/>
  <c r="F33" i="19"/>
  <c r="F35" i="19" s="1"/>
  <c r="F37" i="19" s="1"/>
  <c r="B31" i="11"/>
  <c r="B38" i="11" s="1"/>
  <c r="B30" i="11"/>
  <c r="B37" i="11" s="1"/>
  <c r="C21" i="14" l="1"/>
  <c r="C24" i="14"/>
  <c r="C23" i="14"/>
  <c r="C22" i="14"/>
  <c r="C38" i="17"/>
  <c r="F13" i="16" l="1"/>
  <c r="D26" i="16"/>
  <c r="E26" i="16"/>
  <c r="F26" i="16"/>
  <c r="G26" i="16"/>
  <c r="D27" i="16"/>
  <c r="E27" i="16"/>
  <c r="F27" i="16"/>
  <c r="C11" i="16" s="1"/>
  <c r="G27" i="16"/>
  <c r="B11" i="16" s="1"/>
  <c r="D28" i="16"/>
  <c r="E28" i="16"/>
  <c r="F28" i="16"/>
  <c r="G28" i="16"/>
  <c r="D29" i="16"/>
  <c r="E29" i="16"/>
  <c r="F29" i="16"/>
  <c r="G29" i="16"/>
  <c r="D30" i="16"/>
  <c r="E30" i="16"/>
  <c r="F30" i="16"/>
  <c r="G30" i="16"/>
  <c r="D31" i="16"/>
  <c r="E31" i="16"/>
  <c r="F31" i="16"/>
  <c r="C12" i="16" s="1"/>
  <c r="G31" i="16"/>
  <c r="B12" i="16" s="1"/>
  <c r="D32" i="16"/>
  <c r="E32" i="16"/>
  <c r="F32" i="16"/>
  <c r="G32" i="16"/>
  <c r="D33" i="16"/>
  <c r="E33" i="16"/>
  <c r="F33" i="16"/>
  <c r="G33" i="16"/>
  <c r="D34" i="16"/>
  <c r="E34" i="16"/>
  <c r="F34" i="16"/>
  <c r="C13" i="16" s="1"/>
  <c r="G34" i="16"/>
  <c r="B13" i="16" s="1"/>
  <c r="D35" i="16"/>
  <c r="E35" i="16"/>
  <c r="F35" i="16"/>
  <c r="G35" i="16"/>
  <c r="D36" i="16"/>
  <c r="E36" i="16"/>
  <c r="F36" i="16"/>
  <c r="C14" i="16" s="1"/>
  <c r="G36" i="16"/>
  <c r="B14" i="16" s="1"/>
  <c r="D37" i="16"/>
  <c r="E37" i="16"/>
  <c r="F37" i="16"/>
  <c r="G37" i="16"/>
  <c r="D38" i="16"/>
  <c r="E38" i="16"/>
  <c r="F38" i="16"/>
  <c r="G38" i="16"/>
  <c r="D39" i="16"/>
  <c r="E39" i="16"/>
  <c r="F39" i="16"/>
  <c r="C15" i="16" s="1"/>
  <c r="G39" i="16"/>
  <c r="B15" i="16" s="1"/>
  <c r="D40" i="16"/>
  <c r="E40" i="16"/>
  <c r="F40" i="16"/>
  <c r="G40" i="16"/>
  <c r="D41" i="16"/>
  <c r="E41" i="16"/>
  <c r="F41" i="16"/>
  <c r="C16" i="16" s="1"/>
  <c r="G41" i="16"/>
  <c r="B16" i="16" s="1"/>
  <c r="D42" i="16"/>
  <c r="E42" i="16"/>
  <c r="F42" i="16"/>
  <c r="C17" i="16" s="1"/>
  <c r="G42" i="16"/>
  <c r="B17" i="16" s="1"/>
  <c r="D43" i="16"/>
  <c r="E43" i="16"/>
  <c r="F43" i="16"/>
  <c r="C18" i="16" s="1"/>
  <c r="G43" i="16"/>
  <c r="B18" i="16" s="1"/>
  <c r="D44" i="16"/>
  <c r="E44" i="16"/>
  <c r="F44" i="16"/>
  <c r="G44" i="16"/>
  <c r="D45" i="16"/>
  <c r="E45" i="16"/>
  <c r="F45" i="16"/>
  <c r="G45" i="16"/>
  <c r="D46" i="16"/>
  <c r="E46" i="16"/>
  <c r="F46" i="16"/>
  <c r="G46" i="16"/>
  <c r="D47" i="16"/>
  <c r="E47" i="16"/>
  <c r="F47" i="16"/>
  <c r="G47" i="16"/>
  <c r="D48" i="16"/>
  <c r="E48" i="16"/>
  <c r="F48" i="16"/>
  <c r="G48" i="16"/>
  <c r="D49" i="16"/>
  <c r="E49" i="16"/>
  <c r="F49" i="16"/>
  <c r="G49" i="16"/>
  <c r="D50" i="16"/>
  <c r="E50" i="16"/>
  <c r="F50" i="16"/>
  <c r="G50" i="16"/>
  <c r="D51" i="16"/>
  <c r="E51" i="16"/>
  <c r="F51" i="16"/>
  <c r="G51" i="16"/>
  <c r="D52" i="16"/>
  <c r="E52" i="16"/>
  <c r="F52" i="16"/>
  <c r="G52" i="16"/>
  <c r="D53" i="16"/>
  <c r="E53" i="16"/>
  <c r="F53" i="16"/>
  <c r="G53" i="16"/>
  <c r="D54" i="16"/>
  <c r="E54" i="16"/>
  <c r="F54" i="16"/>
  <c r="G54" i="16"/>
  <c r="D55" i="16"/>
  <c r="E55" i="16"/>
  <c r="F55" i="16"/>
  <c r="G55" i="16"/>
  <c r="D56" i="16"/>
  <c r="E56" i="16"/>
  <c r="F56" i="16"/>
  <c r="G56" i="16"/>
  <c r="D57" i="16"/>
  <c r="E57" i="16"/>
  <c r="F57" i="16"/>
  <c r="G57" i="16"/>
  <c r="D58" i="16"/>
  <c r="E58" i="16"/>
  <c r="F58" i="16"/>
  <c r="G58" i="16"/>
  <c r="D59" i="16"/>
  <c r="E59" i="16"/>
  <c r="F59" i="16"/>
  <c r="G59" i="16"/>
  <c r="D60" i="16"/>
  <c r="E60" i="16"/>
  <c r="F60" i="16"/>
  <c r="G60" i="16"/>
  <c r="D61" i="16"/>
  <c r="E61" i="16"/>
  <c r="F61" i="16"/>
  <c r="G61" i="16"/>
  <c r="D62" i="16"/>
  <c r="E62" i="16"/>
  <c r="F62" i="16"/>
  <c r="G62" i="16"/>
  <c r="D63" i="16"/>
  <c r="E63" i="16"/>
  <c r="F63" i="16"/>
  <c r="G63" i="16"/>
  <c r="D64" i="16"/>
  <c r="E64" i="16"/>
  <c r="F64" i="16"/>
  <c r="G64" i="16"/>
  <c r="D65" i="16"/>
  <c r="E65" i="16"/>
  <c r="F65" i="16"/>
  <c r="G65" i="16"/>
  <c r="D66" i="16"/>
  <c r="E66" i="16"/>
  <c r="F66" i="16"/>
  <c r="G66" i="16"/>
  <c r="D67" i="16"/>
  <c r="E67" i="16"/>
  <c r="F67" i="16"/>
  <c r="G67" i="16"/>
  <c r="D68" i="16"/>
  <c r="E68" i="16"/>
  <c r="F68" i="16"/>
  <c r="G68" i="16"/>
  <c r="D69" i="16"/>
  <c r="E69" i="16"/>
  <c r="F69" i="16"/>
  <c r="G69" i="16"/>
  <c r="D70" i="16"/>
  <c r="E70" i="16"/>
  <c r="F70" i="16"/>
  <c r="G70" i="16"/>
  <c r="D71" i="16"/>
  <c r="E71" i="16"/>
  <c r="F71" i="16"/>
  <c r="G71" i="16"/>
  <c r="D72" i="16"/>
  <c r="E72" i="16"/>
  <c r="F72" i="16"/>
  <c r="G72" i="16"/>
  <c r="D73" i="16"/>
  <c r="E73" i="16"/>
  <c r="F73" i="16"/>
  <c r="G73" i="16"/>
  <c r="D74" i="16"/>
  <c r="E74" i="16"/>
  <c r="F74" i="16"/>
  <c r="G74" i="16"/>
  <c r="D75" i="16"/>
  <c r="E75" i="16"/>
  <c r="F75" i="16"/>
  <c r="G75" i="16"/>
  <c r="D76" i="16"/>
  <c r="E76" i="16"/>
  <c r="F76" i="16"/>
  <c r="G76" i="16"/>
  <c r="D77" i="16"/>
  <c r="E77" i="16"/>
  <c r="F77" i="16"/>
  <c r="G77" i="16"/>
  <c r="D78" i="16"/>
  <c r="E78" i="16"/>
  <c r="F78" i="16"/>
  <c r="G78" i="16"/>
  <c r="D79" i="16"/>
  <c r="E79" i="16"/>
  <c r="F79" i="16"/>
  <c r="G79" i="16"/>
  <c r="D80" i="16"/>
  <c r="E80" i="16"/>
  <c r="F80" i="16"/>
  <c r="G80" i="16"/>
  <c r="D81" i="16"/>
  <c r="E81" i="16"/>
  <c r="F81" i="16"/>
  <c r="G81" i="16"/>
  <c r="D82" i="16"/>
  <c r="E82" i="16"/>
  <c r="F82" i="16"/>
  <c r="G82" i="16"/>
  <c r="D83" i="16"/>
  <c r="E83" i="16"/>
  <c r="F83" i="16"/>
  <c r="G83" i="16"/>
  <c r="D84" i="16"/>
  <c r="E84" i="16"/>
  <c r="F84" i="16"/>
  <c r="G84" i="16"/>
  <c r="D85" i="16"/>
  <c r="E85" i="16"/>
  <c r="F85" i="16"/>
  <c r="G85" i="16"/>
  <c r="D86" i="16"/>
  <c r="E86" i="16"/>
  <c r="F86" i="16"/>
  <c r="G86" i="16"/>
  <c r="D87" i="16"/>
  <c r="E87" i="16"/>
  <c r="F87" i="16"/>
  <c r="G87" i="16"/>
  <c r="D88" i="16"/>
  <c r="E88" i="16"/>
  <c r="F88" i="16"/>
  <c r="G88" i="16"/>
  <c r="D89" i="16"/>
  <c r="E89" i="16"/>
  <c r="F89" i="16"/>
  <c r="G89" i="16"/>
  <c r="D90" i="16"/>
  <c r="E90" i="16"/>
  <c r="F90" i="16"/>
  <c r="G90" i="16"/>
  <c r="D91" i="16"/>
  <c r="E91" i="16"/>
  <c r="F91" i="16"/>
  <c r="G91" i="16"/>
  <c r="D92" i="16"/>
  <c r="E92" i="16"/>
  <c r="F92" i="16"/>
  <c r="G92" i="16"/>
  <c r="D93" i="16"/>
  <c r="E93" i="16"/>
  <c r="F93" i="16"/>
  <c r="G93" i="16"/>
  <c r="D94" i="16"/>
  <c r="E94" i="16"/>
  <c r="F94" i="16"/>
  <c r="G94" i="16"/>
  <c r="D95" i="16"/>
  <c r="E95" i="16"/>
  <c r="F95" i="16"/>
  <c r="G95" i="16"/>
  <c r="D96" i="16"/>
  <c r="E96" i="16"/>
  <c r="F96" i="16"/>
  <c r="G96" i="16"/>
  <c r="D97" i="16"/>
  <c r="E97" i="16"/>
  <c r="F97" i="16"/>
  <c r="G97" i="16"/>
  <c r="D98" i="16"/>
  <c r="E98" i="16"/>
  <c r="F98" i="16"/>
  <c r="G98" i="16"/>
  <c r="D99" i="16"/>
  <c r="E99" i="16"/>
  <c r="F99" i="16"/>
  <c r="G99" i="16"/>
  <c r="D100" i="16"/>
  <c r="E100" i="16"/>
  <c r="F100" i="16"/>
  <c r="G100" i="16"/>
  <c r="D101" i="16"/>
  <c r="E101" i="16"/>
  <c r="F101" i="16"/>
  <c r="G101" i="16"/>
  <c r="D102" i="16"/>
  <c r="E102" i="16"/>
  <c r="F102" i="16"/>
  <c r="G102" i="16"/>
  <c r="D103" i="16"/>
  <c r="E103" i="16"/>
  <c r="F103" i="16"/>
  <c r="G103" i="16"/>
  <c r="D104" i="16"/>
  <c r="E104" i="16"/>
  <c r="F104" i="16"/>
  <c r="G104" i="16"/>
  <c r="D105" i="16"/>
  <c r="E105" i="16"/>
  <c r="F105" i="16"/>
  <c r="G105" i="16"/>
  <c r="D106" i="16"/>
  <c r="E106" i="16"/>
  <c r="F106" i="16"/>
  <c r="G106" i="16"/>
  <c r="D107" i="16"/>
  <c r="E107" i="16"/>
  <c r="F107" i="16"/>
  <c r="G107" i="16"/>
  <c r="D108" i="16"/>
  <c r="E108" i="16"/>
  <c r="F108" i="16"/>
  <c r="G108" i="16"/>
  <c r="D109" i="16"/>
  <c r="E109" i="16"/>
  <c r="F109" i="16"/>
  <c r="G109" i="16"/>
  <c r="D110" i="16"/>
  <c r="E110" i="16"/>
  <c r="F110" i="16"/>
  <c r="G110" i="16"/>
  <c r="D111" i="16"/>
  <c r="E111" i="16"/>
  <c r="F111" i="16"/>
  <c r="G111" i="16"/>
  <c r="D112" i="16"/>
  <c r="E112" i="16"/>
  <c r="F112" i="16"/>
  <c r="G112" i="16"/>
  <c r="D113" i="16"/>
  <c r="E113" i="16"/>
  <c r="F113" i="16"/>
  <c r="G113" i="16"/>
  <c r="D114" i="16"/>
  <c r="E114" i="16"/>
  <c r="F114" i="16"/>
  <c r="G114" i="16"/>
  <c r="D115" i="16"/>
  <c r="E115" i="16"/>
  <c r="F115" i="16"/>
  <c r="G115" i="16"/>
  <c r="D116" i="16"/>
  <c r="E116" i="16"/>
  <c r="F116" i="16"/>
  <c r="G116" i="16"/>
  <c r="D117" i="16"/>
  <c r="E117" i="16"/>
  <c r="F117" i="16"/>
  <c r="G117" i="16"/>
  <c r="D118" i="16"/>
  <c r="E118" i="16"/>
  <c r="F118" i="16"/>
  <c r="G118" i="16"/>
  <c r="D119" i="16"/>
  <c r="E119" i="16"/>
  <c r="F119" i="16"/>
  <c r="G119" i="16"/>
  <c r="D120" i="16"/>
  <c r="E120" i="16"/>
  <c r="F120" i="16"/>
  <c r="G120" i="16"/>
  <c r="D121" i="16"/>
  <c r="E121" i="16"/>
  <c r="F121" i="16"/>
  <c r="G121" i="16"/>
  <c r="D122" i="16"/>
  <c r="E122" i="16"/>
  <c r="F122" i="16"/>
  <c r="G122" i="16"/>
  <c r="D123" i="16"/>
  <c r="E123" i="16"/>
  <c r="F123" i="16"/>
  <c r="G123" i="16"/>
  <c r="D124" i="16"/>
  <c r="E124" i="16"/>
  <c r="F124" i="16"/>
  <c r="G124" i="16"/>
  <c r="D125" i="16"/>
  <c r="E125" i="16"/>
  <c r="F125" i="16"/>
  <c r="G125" i="16"/>
  <c r="D126" i="16"/>
  <c r="E126" i="16"/>
  <c r="F126" i="16"/>
  <c r="G126" i="16"/>
  <c r="D127" i="16"/>
  <c r="E127" i="16"/>
  <c r="F127" i="16"/>
  <c r="G127" i="16"/>
  <c r="D128" i="16"/>
  <c r="E128" i="16"/>
  <c r="F128" i="16"/>
  <c r="G128" i="16"/>
  <c r="D129" i="16"/>
  <c r="E129" i="16"/>
  <c r="F129" i="16"/>
  <c r="G129" i="16"/>
  <c r="D130" i="16"/>
  <c r="E130" i="16"/>
  <c r="F130" i="16"/>
  <c r="G130" i="16"/>
  <c r="D131" i="16"/>
  <c r="E131" i="16"/>
  <c r="F131" i="16"/>
  <c r="G131" i="16"/>
  <c r="D132" i="16"/>
  <c r="E132" i="16"/>
  <c r="F132" i="16"/>
  <c r="G132" i="16"/>
  <c r="D133" i="16"/>
  <c r="E133" i="16"/>
  <c r="F133" i="16"/>
  <c r="G133" i="16"/>
  <c r="D134" i="16"/>
  <c r="E134" i="16"/>
  <c r="F134" i="16"/>
  <c r="G134" i="16"/>
  <c r="D135" i="16"/>
  <c r="E135" i="16"/>
  <c r="F135" i="16"/>
  <c r="G135" i="16"/>
  <c r="D136" i="16"/>
  <c r="E136" i="16"/>
  <c r="F136" i="16"/>
  <c r="G136" i="16"/>
  <c r="D137" i="16"/>
  <c r="E137" i="16"/>
  <c r="F137" i="16"/>
  <c r="G137" i="16"/>
  <c r="D138" i="16"/>
  <c r="E138" i="16"/>
  <c r="F138" i="16"/>
  <c r="G138" i="16"/>
  <c r="D139" i="16"/>
  <c r="E139" i="16"/>
  <c r="F139" i="16"/>
  <c r="G139" i="16"/>
  <c r="D140" i="16"/>
  <c r="E140" i="16"/>
  <c r="F140" i="16"/>
  <c r="G140" i="16"/>
  <c r="D141" i="16"/>
  <c r="E141" i="16"/>
  <c r="F141" i="16"/>
  <c r="G141" i="16"/>
  <c r="D142" i="16"/>
  <c r="E142" i="16"/>
  <c r="F142" i="16"/>
  <c r="G142" i="16"/>
  <c r="D143" i="16"/>
  <c r="E143" i="16"/>
  <c r="F143" i="16"/>
  <c r="G143" i="16"/>
  <c r="D144" i="16"/>
  <c r="E144" i="16"/>
  <c r="F144" i="16"/>
  <c r="G144" i="16"/>
  <c r="D145" i="16"/>
  <c r="E145" i="16"/>
  <c r="F145" i="16"/>
  <c r="G145" i="16"/>
  <c r="D146" i="16"/>
  <c r="E146" i="16"/>
  <c r="F146" i="16"/>
  <c r="G146" i="16"/>
  <c r="D147" i="16"/>
  <c r="E147" i="16"/>
  <c r="F147" i="16"/>
  <c r="G147" i="16"/>
  <c r="D148" i="16"/>
  <c r="E148" i="16"/>
  <c r="F148" i="16"/>
  <c r="G148" i="16"/>
  <c r="D149" i="16"/>
  <c r="E149" i="16"/>
  <c r="F149" i="16"/>
  <c r="G149" i="16"/>
  <c r="D150" i="16"/>
  <c r="E150" i="16"/>
  <c r="F150" i="16"/>
  <c r="G150" i="16"/>
  <c r="D151" i="16"/>
  <c r="E151" i="16"/>
  <c r="F151" i="16"/>
  <c r="G151" i="16"/>
  <c r="D152" i="16"/>
  <c r="E152" i="16"/>
  <c r="F152" i="16"/>
  <c r="G152" i="16"/>
  <c r="D153" i="16"/>
  <c r="E153" i="16"/>
  <c r="F153" i="16"/>
  <c r="G153" i="16"/>
  <c r="D154" i="16"/>
  <c r="E154" i="16"/>
  <c r="F154" i="16"/>
  <c r="G154" i="16"/>
  <c r="D155" i="16"/>
  <c r="E155" i="16"/>
  <c r="F155" i="16"/>
  <c r="G155" i="16"/>
  <c r="D156" i="16"/>
  <c r="E156" i="16"/>
  <c r="F156" i="16"/>
  <c r="G156" i="16"/>
  <c r="D157" i="16"/>
  <c r="E157" i="16"/>
  <c r="F157" i="16"/>
  <c r="G157" i="16"/>
  <c r="D158" i="16"/>
  <c r="E158" i="16"/>
  <c r="F158" i="16"/>
  <c r="G158" i="16"/>
  <c r="D159" i="16"/>
  <c r="E159" i="16"/>
  <c r="F159" i="16"/>
  <c r="G159" i="16"/>
  <c r="D160" i="16"/>
  <c r="E160" i="16"/>
  <c r="F160" i="16"/>
  <c r="G160" i="16"/>
  <c r="D161" i="16"/>
  <c r="E161" i="16"/>
  <c r="F161" i="16"/>
  <c r="G161" i="16"/>
  <c r="D162" i="16"/>
  <c r="E162" i="16"/>
  <c r="F162" i="16"/>
  <c r="G162" i="16"/>
  <c r="D163" i="16"/>
  <c r="E163" i="16"/>
  <c r="F163" i="16"/>
  <c r="G163" i="16"/>
  <c r="D164" i="16"/>
  <c r="E164" i="16"/>
  <c r="F164" i="16"/>
  <c r="G164" i="16"/>
  <c r="D165" i="16"/>
  <c r="E165" i="16"/>
  <c r="F165" i="16"/>
  <c r="G165" i="16"/>
  <c r="D166" i="16"/>
  <c r="E166" i="16"/>
  <c r="F166" i="16"/>
  <c r="G166" i="16"/>
  <c r="D167" i="16"/>
  <c r="E167" i="16"/>
  <c r="F167" i="16"/>
  <c r="G167" i="16"/>
  <c r="D168" i="16"/>
  <c r="E168" i="16"/>
  <c r="F168" i="16"/>
  <c r="G168" i="16"/>
  <c r="D169" i="16"/>
  <c r="E169" i="16"/>
  <c r="F169" i="16"/>
  <c r="G169" i="16"/>
  <c r="D170" i="16"/>
  <c r="E170" i="16"/>
  <c r="F170" i="16"/>
  <c r="G170" i="16"/>
  <c r="D171" i="16"/>
  <c r="E171" i="16"/>
  <c r="F171" i="16"/>
  <c r="G171" i="16"/>
  <c r="D172" i="16"/>
  <c r="E172" i="16"/>
  <c r="F172" i="16"/>
  <c r="G172" i="16"/>
  <c r="D173" i="16"/>
  <c r="E173" i="16"/>
  <c r="F173" i="16"/>
  <c r="G173" i="16"/>
  <c r="D174" i="16"/>
  <c r="E174" i="16"/>
  <c r="F174" i="16"/>
  <c r="G174" i="16"/>
  <c r="D175" i="16"/>
  <c r="E175" i="16"/>
  <c r="F175" i="16"/>
  <c r="G175" i="16"/>
  <c r="D176" i="16"/>
  <c r="E176" i="16"/>
  <c r="F176" i="16"/>
  <c r="G176" i="16"/>
  <c r="D177" i="16"/>
  <c r="E177" i="16"/>
  <c r="F177" i="16"/>
  <c r="G177" i="16"/>
  <c r="D178" i="16"/>
  <c r="E178" i="16"/>
  <c r="F178" i="16"/>
  <c r="G178" i="16"/>
  <c r="D179" i="16"/>
  <c r="E179" i="16"/>
  <c r="F179" i="16"/>
  <c r="G179" i="16"/>
  <c r="D180" i="16"/>
  <c r="E180" i="16"/>
  <c r="F180" i="16"/>
  <c r="G180" i="16"/>
  <c r="D181" i="16"/>
  <c r="E181" i="16"/>
  <c r="F181" i="16"/>
  <c r="G181" i="16"/>
  <c r="D182" i="16"/>
  <c r="E182" i="16"/>
  <c r="F182" i="16"/>
  <c r="G182" i="16"/>
  <c r="D183" i="16"/>
  <c r="E183" i="16"/>
  <c r="F183" i="16"/>
  <c r="G183" i="16"/>
  <c r="D184" i="16"/>
  <c r="E184" i="16"/>
  <c r="F184" i="16"/>
  <c r="G184" i="16"/>
  <c r="D185" i="16"/>
  <c r="E185" i="16"/>
  <c r="F185" i="16"/>
  <c r="G185" i="16"/>
  <c r="D186" i="16"/>
  <c r="E186" i="16"/>
  <c r="F186" i="16"/>
  <c r="G186" i="16"/>
  <c r="D187" i="16"/>
  <c r="E187" i="16"/>
  <c r="F187" i="16"/>
  <c r="G187" i="16"/>
  <c r="D188" i="16"/>
  <c r="E188" i="16"/>
  <c r="F188" i="16"/>
  <c r="G188" i="16"/>
  <c r="D189" i="16"/>
  <c r="E189" i="16"/>
  <c r="F189" i="16"/>
  <c r="G189" i="16"/>
  <c r="D190" i="16"/>
  <c r="E190" i="16"/>
  <c r="F190" i="16"/>
  <c r="G190" i="16"/>
  <c r="D191" i="16"/>
  <c r="E191" i="16"/>
  <c r="F191" i="16"/>
  <c r="G191" i="16"/>
  <c r="D192" i="16"/>
  <c r="E192" i="16"/>
  <c r="F192" i="16"/>
  <c r="G192" i="16"/>
  <c r="D193" i="16"/>
  <c r="E193" i="16"/>
  <c r="F193" i="16"/>
  <c r="G193" i="16"/>
  <c r="D194" i="16"/>
  <c r="E194" i="16"/>
  <c r="F194" i="16"/>
  <c r="G194" i="16"/>
  <c r="D195" i="16"/>
  <c r="E195" i="16"/>
  <c r="F195" i="16"/>
  <c r="G195" i="16"/>
  <c r="D196" i="16"/>
  <c r="E196" i="16"/>
  <c r="F196" i="16"/>
  <c r="G196" i="16"/>
  <c r="D197" i="16"/>
  <c r="E197" i="16"/>
  <c r="F197" i="16"/>
  <c r="G197" i="16"/>
  <c r="D198" i="16"/>
  <c r="E198" i="16"/>
  <c r="F198" i="16"/>
  <c r="G198" i="16"/>
  <c r="D199" i="16"/>
  <c r="E199" i="16"/>
  <c r="F199" i="16"/>
  <c r="G199" i="16"/>
  <c r="D200" i="16"/>
  <c r="E200" i="16"/>
  <c r="F200" i="16"/>
  <c r="G200" i="16"/>
  <c r="D201" i="16"/>
  <c r="E201" i="16"/>
  <c r="F201" i="16"/>
  <c r="G201" i="16"/>
  <c r="D202" i="16"/>
  <c r="E202" i="16"/>
  <c r="F202" i="16"/>
  <c r="G202" i="16"/>
  <c r="D203" i="16"/>
  <c r="E203" i="16"/>
  <c r="F203" i="16"/>
  <c r="G203" i="16"/>
  <c r="D204" i="16"/>
  <c r="E204" i="16"/>
  <c r="F204" i="16"/>
  <c r="G204" i="16"/>
  <c r="D205" i="16"/>
  <c r="E205" i="16"/>
  <c r="F205" i="16"/>
  <c r="G205" i="16"/>
  <c r="D206" i="16"/>
  <c r="E206" i="16"/>
  <c r="F206" i="16"/>
  <c r="G206" i="16"/>
  <c r="D207" i="16"/>
  <c r="E207" i="16"/>
  <c r="F207" i="16"/>
  <c r="G207" i="16"/>
  <c r="D208" i="16"/>
  <c r="E208" i="16"/>
  <c r="F208" i="16"/>
  <c r="G208" i="16"/>
  <c r="D209" i="16"/>
  <c r="E209" i="16"/>
  <c r="F209" i="16"/>
  <c r="G209" i="16"/>
  <c r="D210" i="16"/>
  <c r="E210" i="16"/>
  <c r="F210" i="16"/>
  <c r="G210" i="16"/>
  <c r="D211" i="16"/>
  <c r="E211" i="16"/>
  <c r="F211" i="16"/>
  <c r="G211" i="16"/>
  <c r="D212" i="16"/>
  <c r="E212" i="16"/>
  <c r="F212" i="16"/>
  <c r="G212" i="16"/>
  <c r="D213" i="16"/>
  <c r="E213" i="16"/>
  <c r="F213" i="16"/>
  <c r="G213" i="16"/>
  <c r="D214" i="16"/>
  <c r="E214" i="16"/>
  <c r="F214" i="16"/>
  <c r="G214" i="16"/>
  <c r="D215" i="16"/>
  <c r="E215" i="16"/>
  <c r="F215" i="16"/>
  <c r="G215" i="16"/>
  <c r="D216" i="16"/>
  <c r="E216" i="16"/>
  <c r="F216" i="16"/>
  <c r="G216" i="16"/>
  <c r="D217" i="16"/>
  <c r="E217" i="16"/>
  <c r="F217" i="16"/>
  <c r="G217" i="16"/>
  <c r="D218" i="16"/>
  <c r="E218" i="16"/>
  <c r="F218" i="16"/>
  <c r="G218" i="16"/>
  <c r="D219" i="16"/>
  <c r="E219" i="16"/>
  <c r="F219" i="16"/>
  <c r="G219" i="16"/>
  <c r="D220" i="16"/>
  <c r="E220" i="16"/>
  <c r="F220" i="16"/>
  <c r="G220" i="16"/>
  <c r="D221" i="16"/>
  <c r="E221" i="16"/>
  <c r="F221" i="16"/>
  <c r="G221" i="16"/>
  <c r="D222" i="16"/>
  <c r="E222" i="16"/>
  <c r="F222" i="16"/>
  <c r="G222" i="16"/>
  <c r="D223" i="16"/>
  <c r="E223" i="16"/>
  <c r="F223" i="16"/>
  <c r="G223" i="16"/>
  <c r="D224" i="16"/>
  <c r="E224" i="16"/>
  <c r="F224" i="16"/>
  <c r="G224" i="16"/>
  <c r="D225" i="16"/>
  <c r="E225" i="16"/>
  <c r="F225" i="16"/>
  <c r="G225" i="16"/>
  <c r="D226" i="16"/>
  <c r="E226" i="16"/>
  <c r="F226" i="16"/>
  <c r="G226" i="16"/>
  <c r="D227" i="16"/>
  <c r="E227" i="16"/>
  <c r="F227" i="16"/>
  <c r="G227" i="16"/>
  <c r="D228" i="16"/>
  <c r="E228" i="16"/>
  <c r="F228" i="16"/>
  <c r="G228" i="16"/>
  <c r="D229" i="16"/>
  <c r="E229" i="16"/>
  <c r="F229" i="16"/>
  <c r="G229" i="16"/>
  <c r="D230" i="16"/>
  <c r="E230" i="16"/>
  <c r="F230" i="16"/>
  <c r="G230" i="16"/>
  <c r="D231" i="16"/>
  <c r="E231" i="16"/>
  <c r="F231" i="16"/>
  <c r="G231" i="16"/>
  <c r="D232" i="16"/>
  <c r="E232" i="16"/>
  <c r="F232" i="16"/>
  <c r="G232" i="16"/>
  <c r="D233" i="16"/>
  <c r="E233" i="16"/>
  <c r="F233" i="16"/>
  <c r="G233" i="16"/>
  <c r="D234" i="16"/>
  <c r="E234" i="16"/>
  <c r="F234" i="16"/>
  <c r="G234" i="16"/>
  <c r="D235" i="16"/>
  <c r="E235" i="16"/>
  <c r="F235" i="16"/>
  <c r="G235" i="16"/>
  <c r="D236" i="16"/>
  <c r="E236" i="16"/>
  <c r="F236" i="16"/>
  <c r="G236" i="16"/>
  <c r="D237" i="16"/>
  <c r="E237" i="16"/>
  <c r="F237" i="16"/>
  <c r="G237" i="16"/>
  <c r="D238" i="16"/>
  <c r="E238" i="16"/>
  <c r="F238" i="16"/>
  <c r="G238" i="16"/>
  <c r="D239" i="16"/>
  <c r="E239" i="16"/>
  <c r="F239" i="16"/>
  <c r="G239" i="16"/>
  <c r="D240" i="16"/>
  <c r="E240" i="16"/>
  <c r="F240" i="16"/>
  <c r="G240" i="16"/>
  <c r="D241" i="16"/>
  <c r="E241" i="16"/>
  <c r="F241" i="16"/>
  <c r="G241" i="16"/>
  <c r="D242" i="16"/>
  <c r="E242" i="16"/>
  <c r="F242" i="16"/>
  <c r="G242" i="16"/>
  <c r="D243" i="16"/>
  <c r="E243" i="16"/>
  <c r="F243" i="16"/>
  <c r="G243" i="16"/>
  <c r="D244" i="16"/>
  <c r="E244" i="16"/>
  <c r="F244" i="16"/>
  <c r="G244" i="16"/>
  <c r="D245" i="16"/>
  <c r="E245" i="16"/>
  <c r="F245" i="16"/>
  <c r="G245" i="16"/>
  <c r="D246" i="16"/>
  <c r="E246" i="16"/>
  <c r="F246" i="16"/>
  <c r="G246" i="16"/>
  <c r="D247" i="16"/>
  <c r="E247" i="16"/>
  <c r="F247" i="16"/>
  <c r="G247" i="16"/>
  <c r="D248" i="16"/>
  <c r="E248" i="16"/>
  <c r="F248" i="16"/>
  <c r="G248" i="16"/>
  <c r="D249" i="16"/>
  <c r="E249" i="16"/>
  <c r="F249" i="16"/>
  <c r="G249" i="16"/>
  <c r="D250" i="16"/>
  <c r="E250" i="16"/>
  <c r="F250" i="16"/>
  <c r="G250" i="16"/>
  <c r="D251" i="16"/>
  <c r="E251" i="16"/>
  <c r="F251" i="16"/>
  <c r="G251" i="16"/>
  <c r="D252" i="16"/>
  <c r="E252" i="16"/>
  <c r="F252" i="16"/>
  <c r="G252" i="16"/>
  <c r="D253" i="16"/>
  <c r="E253" i="16"/>
  <c r="F253" i="16"/>
  <c r="G253" i="16"/>
  <c r="D254" i="16"/>
  <c r="E254" i="16"/>
  <c r="F254" i="16"/>
  <c r="G254" i="16"/>
  <c r="D255" i="16"/>
  <c r="E255" i="16"/>
  <c r="F255" i="16"/>
  <c r="G255" i="16"/>
  <c r="D256" i="16"/>
  <c r="E256" i="16"/>
  <c r="F256" i="16"/>
  <c r="G256" i="16"/>
  <c r="D257" i="16"/>
  <c r="E257" i="16"/>
  <c r="F257" i="16"/>
  <c r="G257" i="16"/>
  <c r="D258" i="16"/>
  <c r="E258" i="16"/>
  <c r="F258" i="16"/>
  <c r="G258" i="16"/>
  <c r="D259" i="16"/>
  <c r="E259" i="16"/>
  <c r="F259" i="16"/>
  <c r="G259" i="16"/>
  <c r="D260" i="16"/>
  <c r="E260" i="16"/>
  <c r="F260" i="16"/>
  <c r="G260" i="16"/>
  <c r="D261" i="16"/>
  <c r="E261" i="16"/>
  <c r="F261" i="16"/>
  <c r="G261" i="16"/>
  <c r="D262" i="16"/>
  <c r="E262" i="16"/>
  <c r="F262" i="16"/>
  <c r="G262" i="16"/>
  <c r="D263" i="16"/>
  <c r="E263" i="16"/>
  <c r="F263" i="16"/>
  <c r="G263" i="16"/>
  <c r="D264" i="16"/>
  <c r="E264" i="16"/>
  <c r="F264" i="16"/>
  <c r="G264" i="16"/>
  <c r="D265" i="16"/>
  <c r="E265" i="16"/>
  <c r="F265" i="16"/>
  <c r="G265" i="16"/>
  <c r="D266" i="16"/>
  <c r="E266" i="16"/>
  <c r="F266" i="16"/>
  <c r="G266" i="16"/>
  <c r="D267" i="16"/>
  <c r="E267" i="16"/>
  <c r="F267" i="16"/>
  <c r="G267" i="16"/>
  <c r="D268" i="16"/>
  <c r="E268" i="16"/>
  <c r="F268" i="16"/>
  <c r="G268" i="16"/>
  <c r="D269" i="16"/>
  <c r="E269" i="16"/>
  <c r="F269" i="16"/>
  <c r="G269" i="16"/>
  <c r="D270" i="16"/>
  <c r="E270" i="16"/>
  <c r="F270" i="16"/>
  <c r="G270" i="16"/>
  <c r="D271" i="16"/>
  <c r="E271" i="16"/>
  <c r="F271" i="16"/>
  <c r="G271" i="16"/>
  <c r="D272" i="16"/>
  <c r="E272" i="16"/>
  <c r="F272" i="16"/>
  <c r="G272" i="16"/>
  <c r="D273" i="16"/>
  <c r="E273" i="16"/>
  <c r="F273" i="16"/>
  <c r="G273" i="16"/>
  <c r="D274" i="16"/>
  <c r="E274" i="16"/>
  <c r="F274" i="16"/>
  <c r="G274" i="16"/>
  <c r="D275" i="16"/>
  <c r="E275" i="16"/>
  <c r="F275" i="16"/>
  <c r="G275" i="16"/>
  <c r="D276" i="16"/>
  <c r="E276" i="16"/>
  <c r="F276" i="16"/>
  <c r="G276" i="16"/>
  <c r="D277" i="16"/>
  <c r="E277" i="16"/>
  <c r="F277" i="16"/>
  <c r="G277" i="16"/>
  <c r="D278" i="16"/>
  <c r="E278" i="16"/>
  <c r="F278" i="16"/>
  <c r="G278" i="16"/>
  <c r="D279" i="16"/>
  <c r="E279" i="16"/>
  <c r="F279" i="16"/>
  <c r="G279" i="16"/>
  <c r="D280" i="16"/>
  <c r="E280" i="16"/>
  <c r="F280" i="16"/>
  <c r="G280" i="16"/>
  <c r="D281" i="16"/>
  <c r="E281" i="16"/>
  <c r="F281" i="16"/>
  <c r="G281" i="16"/>
  <c r="D282" i="16"/>
  <c r="E282" i="16"/>
  <c r="F282" i="16"/>
  <c r="G282" i="16"/>
  <c r="D283" i="16"/>
  <c r="E283" i="16"/>
  <c r="F283" i="16"/>
  <c r="G283" i="16"/>
  <c r="D284" i="16"/>
  <c r="E284" i="16"/>
  <c r="F284" i="16"/>
  <c r="G284" i="16"/>
  <c r="D285" i="16"/>
  <c r="E285" i="16"/>
  <c r="F285" i="16"/>
  <c r="G285" i="16"/>
  <c r="D286" i="16"/>
  <c r="E286" i="16"/>
  <c r="F286" i="16"/>
  <c r="G286" i="16"/>
  <c r="D287" i="16"/>
  <c r="E287" i="16"/>
  <c r="F287" i="16"/>
  <c r="G287" i="16"/>
  <c r="D288" i="16"/>
  <c r="E288" i="16"/>
  <c r="F288" i="16"/>
  <c r="G288" i="16"/>
  <c r="D289" i="16"/>
  <c r="E289" i="16"/>
  <c r="F289" i="16"/>
  <c r="G289" i="16"/>
  <c r="D290" i="16"/>
  <c r="E290" i="16"/>
  <c r="F290" i="16"/>
  <c r="G290" i="16"/>
  <c r="D291" i="16"/>
  <c r="E291" i="16"/>
  <c r="F291" i="16"/>
  <c r="G291" i="16"/>
  <c r="D292" i="16"/>
  <c r="E292" i="16"/>
  <c r="F292" i="16"/>
  <c r="G292" i="16"/>
  <c r="D293" i="16"/>
  <c r="E293" i="16"/>
  <c r="F293" i="16"/>
  <c r="G293" i="16"/>
  <c r="D294" i="16"/>
  <c r="E294" i="16"/>
  <c r="F294" i="16"/>
  <c r="G294" i="16"/>
  <c r="D295" i="16"/>
  <c r="E295" i="16"/>
  <c r="F295" i="16"/>
  <c r="G295" i="16"/>
  <c r="D296" i="16"/>
  <c r="E296" i="16"/>
  <c r="F296" i="16"/>
  <c r="G296" i="16"/>
  <c r="D297" i="16"/>
  <c r="E297" i="16"/>
  <c r="F297" i="16"/>
  <c r="G297" i="16"/>
  <c r="D298" i="16"/>
  <c r="E298" i="16"/>
  <c r="F298" i="16"/>
  <c r="G298" i="16"/>
  <c r="D299" i="16"/>
  <c r="E299" i="16"/>
  <c r="F299" i="16"/>
  <c r="G299" i="16"/>
  <c r="D300" i="16"/>
  <c r="E300" i="16"/>
  <c r="F300" i="16"/>
  <c r="G300" i="16"/>
  <c r="D301" i="16"/>
  <c r="E301" i="16"/>
  <c r="F301" i="16"/>
  <c r="G301" i="16"/>
  <c r="D302" i="16"/>
  <c r="E302" i="16"/>
  <c r="F302" i="16"/>
  <c r="G302" i="16"/>
  <c r="D303" i="16"/>
  <c r="E303" i="16"/>
  <c r="F303" i="16"/>
  <c r="G303" i="16"/>
  <c r="D304" i="16"/>
  <c r="E304" i="16"/>
  <c r="F304" i="16"/>
  <c r="G304" i="16"/>
  <c r="D305" i="16"/>
  <c r="E305" i="16"/>
  <c r="F305" i="16"/>
  <c r="G305" i="16"/>
  <c r="D306" i="16"/>
  <c r="E306" i="16"/>
  <c r="F306" i="16"/>
  <c r="G306" i="16"/>
  <c r="D307" i="16"/>
  <c r="E307" i="16"/>
  <c r="F307" i="16"/>
  <c r="G307" i="16"/>
  <c r="D308" i="16"/>
  <c r="E308" i="16"/>
  <c r="F308" i="16"/>
  <c r="G308" i="16"/>
  <c r="D309" i="16"/>
  <c r="E309" i="16"/>
  <c r="F309" i="16"/>
  <c r="G309" i="16"/>
  <c r="D310" i="16"/>
  <c r="E310" i="16"/>
  <c r="F310" i="16"/>
  <c r="G310" i="16"/>
  <c r="D311" i="16"/>
  <c r="E311" i="16"/>
  <c r="F311" i="16"/>
  <c r="G311" i="16"/>
  <c r="D312" i="16"/>
  <c r="E312" i="16"/>
  <c r="F312" i="16"/>
  <c r="G312" i="16"/>
  <c r="D313" i="16"/>
  <c r="E313" i="16"/>
  <c r="F313" i="16"/>
  <c r="G313" i="16"/>
  <c r="D314" i="16"/>
  <c r="E314" i="16"/>
  <c r="F314" i="16"/>
  <c r="G314" i="16"/>
  <c r="D315" i="16"/>
  <c r="E315" i="16"/>
  <c r="F315" i="16"/>
  <c r="G315" i="16"/>
  <c r="D316" i="16"/>
  <c r="E316" i="16"/>
  <c r="F316" i="16"/>
  <c r="G316" i="16"/>
  <c r="D317" i="16"/>
  <c r="E317" i="16"/>
  <c r="F317" i="16"/>
  <c r="G317" i="16"/>
  <c r="D318" i="16"/>
  <c r="E318" i="16"/>
  <c r="F318" i="16"/>
  <c r="G318" i="16"/>
  <c r="D319" i="16"/>
  <c r="E319" i="16"/>
  <c r="F319" i="16"/>
  <c r="G319" i="16"/>
  <c r="D320" i="16"/>
  <c r="E320" i="16"/>
  <c r="F320" i="16"/>
  <c r="G320" i="16"/>
  <c r="D321" i="16"/>
  <c r="E321" i="16"/>
  <c r="F321" i="16"/>
  <c r="G321" i="16"/>
  <c r="D322" i="16"/>
  <c r="E322" i="16"/>
  <c r="F322" i="16"/>
  <c r="G322" i="16"/>
  <c r="D323" i="16"/>
  <c r="E323" i="16"/>
  <c r="F323" i="16"/>
  <c r="G323" i="16"/>
  <c r="D324" i="16"/>
  <c r="E324" i="16"/>
  <c r="F324" i="16"/>
  <c r="G324" i="16"/>
  <c r="D325" i="16"/>
  <c r="E325" i="16"/>
  <c r="F325" i="16"/>
  <c r="G325" i="16"/>
  <c r="D326" i="16"/>
  <c r="E326" i="16"/>
  <c r="F326" i="16"/>
  <c r="G326" i="16"/>
  <c r="D327" i="16"/>
  <c r="E327" i="16"/>
  <c r="F327" i="16"/>
  <c r="G327" i="16"/>
  <c r="D328" i="16"/>
  <c r="E328" i="16"/>
  <c r="F328" i="16"/>
  <c r="G328" i="16"/>
  <c r="D329" i="16"/>
  <c r="E329" i="16"/>
  <c r="F329" i="16"/>
  <c r="G329" i="16"/>
  <c r="D330" i="16"/>
  <c r="E330" i="16"/>
  <c r="F330" i="16"/>
  <c r="G330" i="16"/>
  <c r="D331" i="16"/>
  <c r="E331" i="16"/>
  <c r="F331" i="16"/>
  <c r="G331" i="16"/>
  <c r="D332" i="16"/>
  <c r="E332" i="16"/>
  <c r="F332" i="16"/>
  <c r="G332" i="16"/>
  <c r="D333" i="16"/>
  <c r="E333" i="16"/>
  <c r="F333" i="16"/>
  <c r="G333" i="16"/>
  <c r="D334" i="16"/>
  <c r="E334" i="16"/>
  <c r="F334" i="16"/>
  <c r="G334" i="16"/>
  <c r="D335" i="16"/>
  <c r="E335" i="16"/>
  <c r="F335" i="16"/>
  <c r="G335" i="16"/>
  <c r="D336" i="16"/>
  <c r="E336" i="16"/>
  <c r="F336" i="16"/>
  <c r="G336" i="16"/>
  <c r="D337" i="16"/>
  <c r="E337" i="16"/>
  <c r="F337" i="16"/>
  <c r="G337" i="16"/>
  <c r="D338" i="16"/>
  <c r="E338" i="16"/>
  <c r="F338" i="16"/>
  <c r="G338" i="16"/>
  <c r="D339" i="16"/>
  <c r="E339" i="16"/>
  <c r="F339" i="16"/>
  <c r="G339" i="16"/>
  <c r="D340" i="16"/>
  <c r="E340" i="16"/>
  <c r="F340" i="16"/>
  <c r="G340" i="16"/>
  <c r="D341" i="16"/>
  <c r="E341" i="16"/>
  <c r="F341" i="16"/>
  <c r="G341" i="16"/>
  <c r="D342" i="16"/>
  <c r="E342" i="16"/>
  <c r="F342" i="16"/>
  <c r="G342" i="16"/>
  <c r="D343" i="16"/>
  <c r="E343" i="16"/>
  <c r="F343" i="16"/>
  <c r="G343" i="16"/>
  <c r="D344" i="16"/>
  <c r="E344" i="16"/>
  <c r="F344" i="16"/>
  <c r="G344" i="16"/>
  <c r="D345" i="16"/>
  <c r="E345" i="16"/>
  <c r="F345" i="16"/>
  <c r="G345" i="16"/>
  <c r="D346" i="16"/>
  <c r="E346" i="16"/>
  <c r="F346" i="16"/>
  <c r="G346" i="16"/>
  <c r="D347" i="16"/>
  <c r="E347" i="16"/>
  <c r="F347" i="16"/>
  <c r="G347" i="16"/>
  <c r="D348" i="16"/>
  <c r="E348" i="16"/>
  <c r="F348" i="16"/>
  <c r="G348" i="16"/>
  <c r="D349" i="16"/>
  <c r="E349" i="16"/>
  <c r="F349" i="16"/>
  <c r="G349" i="16"/>
  <c r="D350" i="16"/>
  <c r="E350" i="16"/>
  <c r="F350" i="16"/>
  <c r="G350" i="16"/>
  <c r="D351" i="16"/>
  <c r="E351" i="16"/>
  <c r="F351" i="16"/>
  <c r="G351" i="16"/>
  <c r="D352" i="16"/>
  <c r="E352" i="16"/>
  <c r="F352" i="16"/>
  <c r="G352" i="16"/>
  <c r="D353" i="16"/>
  <c r="E353" i="16"/>
  <c r="F353" i="16"/>
  <c r="G353" i="16"/>
  <c r="D354" i="16"/>
  <c r="E354" i="16"/>
  <c r="F354" i="16"/>
  <c r="G354" i="16"/>
  <c r="D355" i="16"/>
  <c r="E355" i="16"/>
  <c r="F355" i="16"/>
  <c r="G355" i="16"/>
  <c r="D356" i="16"/>
  <c r="E356" i="16"/>
  <c r="F356" i="16"/>
  <c r="G356" i="16"/>
  <c r="D357" i="16"/>
  <c r="E357" i="16"/>
  <c r="F357" i="16"/>
  <c r="G357" i="16"/>
  <c r="D358" i="16"/>
  <c r="E358" i="16"/>
  <c r="F358" i="16"/>
  <c r="G358" i="16"/>
  <c r="D359" i="16"/>
  <c r="E359" i="16"/>
  <c r="F359" i="16"/>
  <c r="G359" i="16"/>
  <c r="D360" i="16"/>
  <c r="E360" i="16"/>
  <c r="F360" i="16"/>
  <c r="G360" i="16"/>
  <c r="D361" i="16"/>
  <c r="E361" i="16"/>
  <c r="F361" i="16"/>
  <c r="G361" i="16"/>
  <c r="D362" i="16"/>
  <c r="E362" i="16"/>
  <c r="F362" i="16"/>
  <c r="G362" i="16"/>
  <c r="D363" i="16"/>
  <c r="E363" i="16"/>
  <c r="F363" i="16"/>
  <c r="G363" i="16"/>
  <c r="D364" i="16"/>
  <c r="E364" i="16"/>
  <c r="F364" i="16"/>
  <c r="G364" i="16"/>
  <c r="D365" i="16"/>
  <c r="E365" i="16"/>
  <c r="F365" i="16"/>
  <c r="G365" i="16"/>
  <c r="D366" i="16"/>
  <c r="E366" i="16"/>
  <c r="F366" i="16"/>
  <c r="G366" i="16"/>
  <c r="D367" i="16"/>
  <c r="E367" i="16"/>
  <c r="F367" i="16"/>
  <c r="G367" i="16"/>
  <c r="D368" i="16"/>
  <c r="E368" i="16"/>
  <c r="F368" i="16"/>
  <c r="G368" i="16"/>
  <c r="D369" i="16"/>
  <c r="E369" i="16"/>
  <c r="F369" i="16"/>
  <c r="G369" i="16"/>
  <c r="D370" i="16"/>
  <c r="E370" i="16"/>
  <c r="F370" i="16"/>
  <c r="G370" i="16"/>
  <c r="D371" i="16"/>
  <c r="E371" i="16"/>
  <c r="F371" i="16"/>
  <c r="G371" i="16"/>
  <c r="D372" i="16"/>
  <c r="E372" i="16"/>
  <c r="F372" i="16"/>
  <c r="G372" i="16"/>
  <c r="D373" i="16"/>
  <c r="E373" i="16"/>
  <c r="F373" i="16"/>
  <c r="G373" i="16"/>
  <c r="D374" i="16"/>
  <c r="E374" i="16"/>
  <c r="F374" i="16"/>
  <c r="G374" i="16"/>
  <c r="D375" i="16"/>
  <c r="E375" i="16"/>
  <c r="F375" i="16"/>
  <c r="G375" i="16"/>
  <c r="D376" i="16"/>
  <c r="E376" i="16"/>
  <c r="F376" i="16"/>
  <c r="G376" i="16"/>
  <c r="D377" i="16"/>
  <c r="E377" i="16"/>
  <c r="F377" i="16"/>
  <c r="G377" i="16"/>
  <c r="D378" i="16"/>
  <c r="E378" i="16"/>
  <c r="F378" i="16"/>
  <c r="G378" i="16"/>
  <c r="D379" i="16"/>
  <c r="E379" i="16"/>
  <c r="F379" i="16"/>
  <c r="G379" i="16"/>
  <c r="D380" i="16"/>
  <c r="E380" i="16"/>
  <c r="F380" i="16"/>
  <c r="G380" i="16"/>
  <c r="D381" i="16"/>
  <c r="E381" i="16"/>
  <c r="F381" i="16"/>
  <c r="G381" i="16"/>
  <c r="D382" i="16"/>
  <c r="E382" i="16"/>
  <c r="F382" i="16"/>
  <c r="G382" i="16"/>
  <c r="D383" i="16"/>
  <c r="E383" i="16"/>
  <c r="F383" i="16"/>
  <c r="G383" i="16"/>
  <c r="D384" i="16"/>
  <c r="E384" i="16"/>
  <c r="F384" i="16"/>
  <c r="G384" i="16"/>
  <c r="D385" i="16"/>
  <c r="E385" i="16"/>
  <c r="F385" i="16"/>
  <c r="G385" i="16"/>
  <c r="D386" i="16"/>
  <c r="E386" i="16"/>
  <c r="F386" i="16"/>
  <c r="G386" i="16"/>
  <c r="D387" i="16"/>
  <c r="E387" i="16"/>
  <c r="F387" i="16"/>
  <c r="G387" i="16"/>
  <c r="D388" i="16"/>
  <c r="E388" i="16"/>
  <c r="F388" i="16"/>
  <c r="G388" i="16"/>
  <c r="D389" i="16"/>
  <c r="E389" i="16"/>
  <c r="F389" i="16"/>
  <c r="G389" i="16"/>
  <c r="D390" i="16"/>
  <c r="E390" i="16"/>
  <c r="F390" i="16"/>
  <c r="G390" i="16"/>
  <c r="D391" i="16"/>
  <c r="E391" i="16"/>
  <c r="F391" i="16"/>
  <c r="G391" i="16"/>
  <c r="D392" i="16"/>
  <c r="E392" i="16"/>
  <c r="F392" i="16"/>
  <c r="G392" i="16"/>
  <c r="D393" i="16"/>
  <c r="E393" i="16"/>
  <c r="F393" i="16"/>
  <c r="G393" i="16"/>
  <c r="D394" i="16"/>
  <c r="E394" i="16"/>
  <c r="F394" i="16"/>
  <c r="G394" i="16"/>
  <c r="D395" i="16"/>
  <c r="E395" i="16"/>
  <c r="F395" i="16"/>
  <c r="G395" i="16"/>
  <c r="D396" i="16"/>
  <c r="E396" i="16"/>
  <c r="F396" i="16"/>
  <c r="G396" i="16"/>
  <c r="D397" i="16"/>
  <c r="E397" i="16"/>
  <c r="F397" i="16"/>
  <c r="G397" i="16"/>
  <c r="D398" i="16"/>
  <c r="E398" i="16"/>
  <c r="F398" i="16"/>
  <c r="G398" i="16"/>
  <c r="D399" i="16"/>
  <c r="E399" i="16"/>
  <c r="F399" i="16"/>
  <c r="G399" i="16"/>
  <c r="D400" i="16"/>
  <c r="E400" i="16"/>
  <c r="F400" i="16"/>
  <c r="G400" i="16"/>
  <c r="D401" i="16"/>
  <c r="E401" i="16"/>
  <c r="F401" i="16"/>
  <c r="G401" i="16"/>
  <c r="D402" i="16"/>
  <c r="E402" i="16"/>
  <c r="F402" i="16"/>
  <c r="G402" i="16"/>
  <c r="D403" i="16"/>
  <c r="E403" i="16"/>
  <c r="F403" i="16"/>
  <c r="G403" i="16"/>
  <c r="D404" i="16"/>
  <c r="E404" i="16"/>
  <c r="F404" i="16"/>
  <c r="G404" i="16"/>
  <c r="D405" i="16"/>
  <c r="E405" i="16"/>
  <c r="F405" i="16"/>
  <c r="G405" i="16"/>
  <c r="D406" i="16"/>
  <c r="E406" i="16"/>
  <c r="F406" i="16"/>
  <c r="G406" i="16"/>
  <c r="D407" i="16"/>
  <c r="E407" i="16"/>
  <c r="F407" i="16"/>
  <c r="G407" i="16"/>
  <c r="D408" i="16"/>
  <c r="E408" i="16"/>
  <c r="F408" i="16"/>
  <c r="G408" i="16"/>
  <c r="D409" i="16"/>
  <c r="E409" i="16"/>
  <c r="F409" i="16"/>
  <c r="G409" i="16"/>
  <c r="D410" i="16"/>
  <c r="E410" i="16"/>
  <c r="F410" i="16"/>
  <c r="G410" i="16"/>
  <c r="D411" i="16"/>
  <c r="E411" i="16"/>
  <c r="F411" i="16"/>
  <c r="G411" i="16"/>
  <c r="D412" i="16"/>
  <c r="E412" i="16"/>
  <c r="F412" i="16"/>
  <c r="G412" i="16"/>
  <c r="D413" i="16"/>
  <c r="E413" i="16"/>
  <c r="F413" i="16"/>
  <c r="G413" i="16"/>
  <c r="D414" i="16"/>
  <c r="E414" i="16"/>
  <c r="F414" i="16"/>
  <c r="G414" i="16"/>
  <c r="D415" i="16"/>
  <c r="E415" i="16"/>
  <c r="F415" i="16"/>
  <c r="G415" i="16"/>
  <c r="D416" i="16"/>
  <c r="E416" i="16"/>
  <c r="F416" i="16"/>
  <c r="G416" i="16"/>
  <c r="D417" i="16"/>
  <c r="E417" i="16"/>
  <c r="F417" i="16"/>
  <c r="G417" i="16"/>
  <c r="D418" i="16"/>
  <c r="E418" i="16"/>
  <c r="F418" i="16"/>
  <c r="G418" i="16"/>
  <c r="D419" i="16"/>
  <c r="E419" i="16"/>
  <c r="F419" i="16"/>
  <c r="G419" i="16"/>
  <c r="D420" i="16"/>
  <c r="E420" i="16"/>
  <c r="F420" i="16"/>
  <c r="G420" i="16"/>
  <c r="D421" i="16"/>
  <c r="E421" i="16"/>
  <c r="F421" i="16"/>
  <c r="G421" i="16"/>
  <c r="D422" i="16"/>
  <c r="E422" i="16"/>
  <c r="F422" i="16"/>
  <c r="G422" i="16"/>
  <c r="D423" i="16"/>
  <c r="E423" i="16"/>
  <c r="F423" i="16"/>
  <c r="G423" i="16"/>
  <c r="D424" i="16"/>
  <c r="E424" i="16"/>
  <c r="F424" i="16"/>
  <c r="G424" i="16"/>
  <c r="D425" i="16"/>
  <c r="E425" i="16"/>
  <c r="F425" i="16"/>
  <c r="G425" i="16"/>
  <c r="D426" i="16"/>
  <c r="E426" i="16"/>
  <c r="F426" i="16"/>
  <c r="G426" i="16"/>
  <c r="D427" i="16"/>
  <c r="E427" i="16"/>
  <c r="F427" i="16"/>
  <c r="G427" i="16"/>
  <c r="D428" i="16"/>
  <c r="E428" i="16"/>
  <c r="F428" i="16"/>
  <c r="G428" i="16"/>
  <c r="D429" i="16"/>
  <c r="E429" i="16"/>
  <c r="F429" i="16"/>
  <c r="G429" i="16"/>
  <c r="D430" i="16"/>
  <c r="E430" i="16"/>
  <c r="F430" i="16"/>
  <c r="G430" i="16"/>
  <c r="D431" i="16"/>
  <c r="E431" i="16"/>
  <c r="F431" i="16"/>
  <c r="G431" i="16"/>
  <c r="D432" i="16"/>
  <c r="E432" i="16"/>
  <c r="F432" i="16"/>
  <c r="G432" i="16"/>
  <c r="D433" i="16"/>
  <c r="E433" i="16"/>
  <c r="F433" i="16"/>
  <c r="G433" i="16"/>
  <c r="D434" i="16"/>
  <c r="E434" i="16"/>
  <c r="F434" i="16"/>
  <c r="G434" i="16"/>
  <c r="D435" i="16"/>
  <c r="E435" i="16"/>
  <c r="F435" i="16"/>
  <c r="G435" i="16"/>
  <c r="D436" i="16"/>
  <c r="E436" i="16"/>
  <c r="F436" i="16"/>
  <c r="G436" i="16"/>
  <c r="D437" i="16"/>
  <c r="E437" i="16"/>
  <c r="F437" i="16"/>
  <c r="G437" i="16"/>
  <c r="D438" i="16"/>
  <c r="E438" i="16"/>
  <c r="F438" i="16"/>
  <c r="G438" i="16"/>
  <c r="D439" i="16"/>
  <c r="E439" i="16"/>
  <c r="F439" i="16"/>
  <c r="G439" i="16"/>
  <c r="D440" i="16"/>
  <c r="E440" i="16"/>
  <c r="F440" i="16"/>
  <c r="G440" i="16"/>
  <c r="D441" i="16"/>
  <c r="E441" i="16"/>
  <c r="F441" i="16"/>
  <c r="G441" i="16"/>
  <c r="D442" i="16"/>
  <c r="E442" i="16"/>
  <c r="F442" i="16"/>
  <c r="G442" i="16"/>
  <c r="D443" i="16"/>
  <c r="E443" i="16"/>
  <c r="F443" i="16"/>
  <c r="G443" i="16"/>
  <c r="D444" i="16"/>
  <c r="E444" i="16"/>
  <c r="F444" i="16"/>
  <c r="G444" i="16"/>
  <c r="D445" i="16"/>
  <c r="E445" i="16"/>
  <c r="F445" i="16"/>
  <c r="G445" i="16"/>
  <c r="D446" i="16"/>
  <c r="E446" i="16"/>
  <c r="F446" i="16"/>
  <c r="G446" i="16"/>
  <c r="D447" i="16"/>
  <c r="E447" i="16"/>
  <c r="F447" i="16"/>
  <c r="G447" i="16"/>
  <c r="D448" i="16"/>
  <c r="E448" i="16"/>
  <c r="F448" i="16"/>
  <c r="G448" i="16"/>
  <c r="D449" i="16"/>
  <c r="E449" i="16"/>
  <c r="F449" i="16"/>
  <c r="G449" i="16"/>
  <c r="D450" i="16"/>
  <c r="E450" i="16"/>
  <c r="F450" i="16"/>
  <c r="G450" i="16"/>
  <c r="D451" i="16"/>
  <c r="E451" i="16"/>
  <c r="F451" i="16"/>
  <c r="G451" i="16"/>
  <c r="D452" i="16"/>
  <c r="E452" i="16"/>
  <c r="F452" i="16"/>
  <c r="G452" i="16"/>
  <c r="D453" i="16"/>
  <c r="E453" i="16"/>
  <c r="F453" i="16"/>
  <c r="G453" i="16"/>
  <c r="D454" i="16"/>
  <c r="E454" i="16"/>
  <c r="F454" i="16"/>
  <c r="G454" i="16"/>
  <c r="D455" i="16"/>
  <c r="E455" i="16"/>
  <c r="F455" i="16"/>
  <c r="G455" i="16"/>
  <c r="D456" i="16"/>
  <c r="E456" i="16"/>
  <c r="F456" i="16"/>
  <c r="G456" i="16"/>
  <c r="D457" i="16"/>
  <c r="E457" i="16"/>
  <c r="F457" i="16"/>
  <c r="G457" i="16"/>
  <c r="D458" i="16"/>
  <c r="E458" i="16"/>
  <c r="F458" i="16"/>
  <c r="G458" i="16"/>
  <c r="D459" i="16"/>
  <c r="E459" i="16"/>
  <c r="F459" i="16"/>
  <c r="G459" i="16"/>
  <c r="D460" i="16"/>
  <c r="E460" i="16"/>
  <c r="F460" i="16"/>
  <c r="G460" i="16"/>
  <c r="D461" i="16"/>
  <c r="E461" i="16"/>
  <c r="F461" i="16"/>
  <c r="G461" i="16"/>
  <c r="D462" i="16"/>
  <c r="E462" i="16"/>
  <c r="F462" i="16"/>
  <c r="G462" i="16"/>
  <c r="D463" i="16"/>
  <c r="E463" i="16"/>
  <c r="F463" i="16"/>
  <c r="G463" i="16"/>
  <c r="D464" i="16"/>
  <c r="E464" i="16"/>
  <c r="F464" i="16"/>
  <c r="G464" i="16"/>
  <c r="D465" i="16"/>
  <c r="E465" i="16"/>
  <c r="F465" i="16"/>
  <c r="G465" i="16"/>
  <c r="D466" i="16"/>
  <c r="E466" i="16"/>
  <c r="F466" i="16"/>
  <c r="G466" i="16"/>
  <c r="D467" i="16"/>
  <c r="E467" i="16"/>
  <c r="F467" i="16"/>
  <c r="G467" i="16"/>
  <c r="D468" i="16"/>
  <c r="E468" i="16"/>
  <c r="F468" i="16"/>
  <c r="G468" i="16"/>
  <c r="D469" i="16"/>
  <c r="E469" i="16"/>
  <c r="F469" i="16"/>
  <c r="G469" i="16"/>
  <c r="D470" i="16"/>
  <c r="E470" i="16"/>
  <c r="F470" i="16"/>
  <c r="G470" i="16"/>
  <c r="D471" i="16"/>
  <c r="E471" i="16"/>
  <c r="F471" i="16"/>
  <c r="G471" i="16"/>
  <c r="D472" i="16"/>
  <c r="E472" i="16"/>
  <c r="F472" i="16"/>
  <c r="G472" i="16"/>
  <c r="D473" i="16"/>
  <c r="E473" i="16"/>
  <c r="F473" i="16"/>
  <c r="G473" i="16"/>
  <c r="D474" i="16"/>
  <c r="E474" i="16"/>
  <c r="F474" i="16"/>
  <c r="G474" i="16"/>
  <c r="D475" i="16"/>
  <c r="E475" i="16"/>
  <c r="F475" i="16"/>
  <c r="G475" i="16"/>
  <c r="D476" i="16"/>
  <c r="E476" i="16"/>
  <c r="F476" i="16"/>
  <c r="G476" i="16"/>
  <c r="D477" i="16"/>
  <c r="E477" i="16"/>
  <c r="F477" i="16"/>
  <c r="G477" i="16"/>
  <c r="D478" i="16"/>
  <c r="E478" i="16"/>
  <c r="F478" i="16"/>
  <c r="G478" i="16"/>
  <c r="D479" i="16"/>
  <c r="E479" i="16"/>
  <c r="F479" i="16"/>
  <c r="G479" i="16"/>
  <c r="D480" i="16"/>
  <c r="E480" i="16"/>
  <c r="F480" i="16"/>
  <c r="G480" i="16"/>
  <c r="D481" i="16"/>
  <c r="E481" i="16"/>
  <c r="F481" i="16"/>
  <c r="G481" i="16"/>
  <c r="D482" i="16"/>
  <c r="E482" i="16"/>
  <c r="F482" i="16"/>
  <c r="G482" i="16"/>
  <c r="D483" i="16"/>
  <c r="E483" i="16"/>
  <c r="F483" i="16"/>
  <c r="G483" i="16"/>
  <c r="D484" i="16"/>
  <c r="E484" i="16"/>
  <c r="F484" i="16"/>
  <c r="G484" i="16"/>
  <c r="D485" i="16"/>
  <c r="E485" i="16"/>
  <c r="F485" i="16"/>
  <c r="G485" i="16"/>
  <c r="D486" i="16"/>
  <c r="E486" i="16"/>
  <c r="F486" i="16"/>
  <c r="G486" i="16"/>
  <c r="D487" i="16"/>
  <c r="E487" i="16"/>
  <c r="F487" i="16"/>
  <c r="G487" i="16"/>
  <c r="D488" i="16"/>
  <c r="E488" i="16"/>
  <c r="F488" i="16"/>
  <c r="G488" i="16"/>
  <c r="D489" i="16"/>
  <c r="E489" i="16"/>
  <c r="F489" i="16"/>
  <c r="G489" i="16"/>
  <c r="D490" i="16"/>
  <c r="E490" i="16"/>
  <c r="F490" i="16"/>
  <c r="G490" i="16"/>
  <c r="D491" i="16"/>
  <c r="E491" i="16"/>
  <c r="F491" i="16"/>
  <c r="G491" i="16"/>
  <c r="D492" i="16"/>
  <c r="E492" i="16"/>
  <c r="F492" i="16"/>
  <c r="G492" i="16"/>
  <c r="D493" i="16"/>
  <c r="E493" i="16"/>
  <c r="F493" i="16"/>
  <c r="G493" i="16"/>
  <c r="D494" i="16"/>
  <c r="E494" i="16"/>
  <c r="F494" i="16"/>
  <c r="G494" i="16"/>
  <c r="D495" i="16"/>
  <c r="E495" i="16"/>
  <c r="F495" i="16"/>
  <c r="G495" i="16"/>
  <c r="D496" i="16"/>
  <c r="E496" i="16"/>
  <c r="F496" i="16"/>
  <c r="G496" i="16"/>
  <c r="D497" i="16"/>
  <c r="E497" i="16"/>
  <c r="F497" i="16"/>
  <c r="G497" i="16"/>
  <c r="D498" i="16"/>
  <c r="E498" i="16"/>
  <c r="F498" i="16"/>
  <c r="G498" i="16"/>
  <c r="D499" i="16"/>
  <c r="E499" i="16"/>
  <c r="F499" i="16"/>
  <c r="G499" i="16"/>
  <c r="D500" i="16"/>
  <c r="E500" i="16"/>
  <c r="F500" i="16"/>
  <c r="G500" i="16"/>
  <c r="D501" i="16"/>
  <c r="E501" i="16"/>
  <c r="F501" i="16"/>
  <c r="G501" i="16"/>
  <c r="D502" i="16"/>
  <c r="E502" i="16"/>
  <c r="F502" i="16"/>
  <c r="G502" i="16"/>
  <c r="D503" i="16"/>
  <c r="E503" i="16"/>
  <c r="F503" i="16"/>
  <c r="G503" i="16"/>
  <c r="D504" i="16"/>
  <c r="E504" i="16"/>
  <c r="F504" i="16"/>
  <c r="G504" i="16"/>
  <c r="D505" i="16"/>
  <c r="E505" i="16"/>
  <c r="F505" i="16"/>
  <c r="G505" i="16"/>
  <c r="D506" i="16"/>
  <c r="E506" i="16"/>
  <c r="F506" i="16"/>
  <c r="G506" i="16"/>
  <c r="D507" i="16"/>
  <c r="E507" i="16"/>
  <c r="F507" i="16"/>
  <c r="G507" i="16"/>
  <c r="D508" i="16"/>
  <c r="E508" i="16"/>
  <c r="F508" i="16"/>
  <c r="G508" i="16"/>
  <c r="D509" i="16"/>
  <c r="E509" i="16"/>
  <c r="F509" i="16"/>
  <c r="G509" i="16"/>
  <c r="D510" i="16"/>
  <c r="E510" i="16"/>
  <c r="F510" i="16"/>
  <c r="G510" i="16"/>
  <c r="D511" i="16"/>
  <c r="E511" i="16"/>
  <c r="F511" i="16"/>
  <c r="G511" i="16"/>
  <c r="D512" i="16"/>
  <c r="E512" i="16"/>
  <c r="F512" i="16"/>
  <c r="G512" i="16"/>
  <c r="D513" i="16"/>
  <c r="E513" i="16"/>
  <c r="F513" i="16"/>
  <c r="G513" i="16"/>
  <c r="D514" i="16"/>
  <c r="E514" i="16"/>
  <c r="F514" i="16"/>
  <c r="G514" i="16"/>
  <c r="D515" i="16"/>
  <c r="E515" i="16"/>
  <c r="F515" i="16"/>
  <c r="G515" i="16"/>
  <c r="D516" i="16"/>
  <c r="E516" i="16"/>
  <c r="F516" i="16"/>
  <c r="G516" i="16"/>
  <c r="D517" i="16"/>
  <c r="E517" i="16"/>
  <c r="F517" i="16"/>
  <c r="G517" i="16"/>
  <c r="D518" i="16"/>
  <c r="E518" i="16"/>
  <c r="F518" i="16"/>
  <c r="G518" i="16"/>
  <c r="D519" i="16"/>
  <c r="E519" i="16"/>
  <c r="F519" i="16"/>
  <c r="G519" i="16"/>
  <c r="D520" i="16"/>
  <c r="E520" i="16"/>
  <c r="F520" i="16"/>
  <c r="G520" i="16"/>
  <c r="D521" i="16"/>
  <c r="E521" i="16"/>
  <c r="F521" i="16"/>
  <c r="G521" i="16"/>
  <c r="D522" i="16"/>
  <c r="E522" i="16"/>
  <c r="F522" i="16"/>
  <c r="G522" i="16"/>
  <c r="D523" i="16"/>
  <c r="E523" i="16"/>
  <c r="F523" i="16"/>
  <c r="G523" i="16"/>
  <c r="D524" i="16"/>
  <c r="E524" i="16"/>
  <c r="F524" i="16"/>
  <c r="G524" i="16"/>
  <c r="D525" i="16"/>
  <c r="E525" i="16"/>
  <c r="F525" i="16"/>
  <c r="G525" i="16"/>
  <c r="D526" i="16"/>
  <c r="E526" i="16"/>
  <c r="F526" i="16"/>
  <c r="G526" i="16"/>
  <c r="D527" i="16"/>
  <c r="E527" i="16"/>
  <c r="F527" i="16"/>
  <c r="G527" i="16"/>
  <c r="D528" i="16"/>
  <c r="E528" i="16"/>
  <c r="F528" i="16"/>
  <c r="G528" i="16"/>
  <c r="D529" i="16"/>
  <c r="E529" i="16"/>
  <c r="F529" i="16"/>
  <c r="G529" i="16"/>
  <c r="D530" i="16"/>
  <c r="E530" i="16"/>
  <c r="F530" i="16"/>
  <c r="G530" i="16"/>
  <c r="D531" i="16"/>
  <c r="E531" i="16"/>
  <c r="F531" i="16"/>
  <c r="G531" i="16"/>
  <c r="D532" i="16"/>
  <c r="E532" i="16"/>
  <c r="F532" i="16"/>
  <c r="G532" i="16"/>
  <c r="D533" i="16"/>
  <c r="E533" i="16"/>
  <c r="F533" i="16"/>
  <c r="G533" i="16"/>
  <c r="D534" i="16"/>
  <c r="E534" i="16"/>
  <c r="F534" i="16"/>
  <c r="G534" i="16"/>
  <c r="D535" i="16"/>
  <c r="E535" i="16"/>
  <c r="F535" i="16"/>
  <c r="G535" i="16"/>
  <c r="D536" i="16"/>
  <c r="E536" i="16"/>
  <c r="F536" i="16"/>
  <c r="G536" i="16"/>
  <c r="D537" i="16"/>
  <c r="E537" i="16"/>
  <c r="F537" i="16"/>
  <c r="G537" i="16"/>
  <c r="D538" i="16"/>
  <c r="E538" i="16"/>
  <c r="F538" i="16"/>
  <c r="G538" i="16"/>
  <c r="D539" i="16"/>
  <c r="E539" i="16"/>
  <c r="F539" i="16"/>
  <c r="G539" i="16"/>
  <c r="D540" i="16"/>
  <c r="E540" i="16"/>
  <c r="F540" i="16"/>
  <c r="G540" i="16"/>
  <c r="D541" i="16"/>
  <c r="E541" i="16"/>
  <c r="F541" i="16"/>
  <c r="G541" i="16"/>
  <c r="D542" i="16"/>
  <c r="E542" i="16"/>
  <c r="F542" i="16"/>
  <c r="G542" i="16"/>
  <c r="D543" i="16"/>
  <c r="E543" i="16"/>
  <c r="F543" i="16"/>
  <c r="G543" i="16"/>
  <c r="D544" i="16"/>
  <c r="E544" i="16"/>
  <c r="F544" i="16"/>
  <c r="G544" i="16"/>
  <c r="D545" i="16"/>
  <c r="E545" i="16"/>
  <c r="F545" i="16"/>
  <c r="G545" i="16"/>
  <c r="D546" i="16"/>
  <c r="E546" i="16"/>
  <c r="F546" i="16"/>
  <c r="G546" i="16"/>
  <c r="D547" i="16"/>
  <c r="E547" i="16"/>
  <c r="F547" i="16"/>
  <c r="G547" i="16"/>
  <c r="D548" i="16"/>
  <c r="E548" i="16"/>
  <c r="F548" i="16"/>
  <c r="G548" i="16"/>
  <c r="D549" i="16"/>
  <c r="E549" i="16"/>
  <c r="F549" i="16"/>
  <c r="G549" i="16"/>
  <c r="D550" i="16"/>
  <c r="E550" i="16"/>
  <c r="F550" i="16"/>
  <c r="G550" i="16"/>
  <c r="D551" i="16"/>
  <c r="E551" i="16"/>
  <c r="F551" i="16"/>
  <c r="G551" i="16"/>
  <c r="D552" i="16"/>
  <c r="E552" i="16"/>
  <c r="F552" i="16"/>
  <c r="G552" i="16"/>
  <c r="D553" i="16"/>
  <c r="E553" i="16"/>
  <c r="F553" i="16"/>
  <c r="G553" i="16"/>
  <c r="D554" i="16"/>
  <c r="E554" i="16"/>
  <c r="F554" i="16"/>
  <c r="G554" i="16"/>
  <c r="D555" i="16"/>
  <c r="E555" i="16"/>
  <c r="F555" i="16"/>
  <c r="G555" i="16"/>
  <c r="D556" i="16"/>
  <c r="E556" i="16"/>
  <c r="F556" i="16"/>
  <c r="G556" i="16"/>
  <c r="D557" i="16"/>
  <c r="E557" i="16"/>
  <c r="F557" i="16"/>
  <c r="G557" i="16"/>
  <c r="D558" i="16"/>
  <c r="E558" i="16"/>
  <c r="F558" i="16"/>
  <c r="G558" i="16"/>
  <c r="D559" i="16"/>
  <c r="E559" i="16"/>
  <c r="F559" i="16"/>
  <c r="G559" i="16"/>
  <c r="D560" i="16"/>
  <c r="E560" i="16"/>
  <c r="F560" i="16"/>
  <c r="G560" i="16"/>
  <c r="D561" i="16"/>
  <c r="E561" i="16"/>
  <c r="F561" i="16"/>
  <c r="G561" i="16"/>
  <c r="D562" i="16"/>
  <c r="E562" i="16"/>
  <c r="F562" i="16"/>
  <c r="G562" i="16"/>
  <c r="D563" i="16"/>
  <c r="E563" i="16"/>
  <c r="F563" i="16"/>
  <c r="G563" i="16"/>
  <c r="D564" i="16"/>
  <c r="E564" i="16"/>
  <c r="F564" i="16"/>
  <c r="G564" i="16"/>
  <c r="D565" i="16"/>
  <c r="E565" i="16"/>
  <c r="F565" i="16"/>
  <c r="G565" i="16"/>
  <c r="D566" i="16"/>
  <c r="E566" i="16"/>
  <c r="F566" i="16"/>
  <c r="G566" i="16"/>
  <c r="D567" i="16"/>
  <c r="E567" i="16"/>
  <c r="F567" i="16"/>
  <c r="G567" i="16"/>
  <c r="D568" i="16"/>
  <c r="E568" i="16"/>
  <c r="F568" i="16"/>
  <c r="G568" i="16"/>
  <c r="D569" i="16"/>
  <c r="E569" i="16"/>
  <c r="F569" i="16"/>
  <c r="G569" i="16"/>
  <c r="D570" i="16"/>
  <c r="E570" i="16"/>
  <c r="F570" i="16"/>
  <c r="G570" i="16"/>
  <c r="D571" i="16"/>
  <c r="E571" i="16"/>
  <c r="F571" i="16"/>
  <c r="G571" i="16"/>
  <c r="D572" i="16"/>
  <c r="E572" i="16"/>
  <c r="F572" i="16"/>
  <c r="G572" i="16"/>
  <c r="D573" i="16"/>
  <c r="E573" i="16"/>
  <c r="F573" i="16"/>
  <c r="G573" i="16"/>
  <c r="D574" i="16"/>
  <c r="E574" i="16"/>
  <c r="F574" i="16"/>
  <c r="G574" i="16"/>
  <c r="D575" i="16"/>
  <c r="E575" i="16"/>
  <c r="F575" i="16"/>
  <c r="G575" i="16"/>
  <c r="D576" i="16"/>
  <c r="E576" i="16"/>
  <c r="F576" i="16"/>
  <c r="G576" i="16"/>
  <c r="D577" i="16"/>
  <c r="E577" i="16"/>
  <c r="F577" i="16"/>
  <c r="G577" i="16"/>
  <c r="D578" i="16"/>
  <c r="E578" i="16"/>
  <c r="F578" i="16"/>
  <c r="G578" i="16"/>
  <c r="D579" i="16"/>
  <c r="E579" i="16"/>
  <c r="F579" i="16"/>
  <c r="G579" i="16"/>
  <c r="D580" i="16"/>
  <c r="E580" i="16"/>
  <c r="F580" i="16"/>
  <c r="G580" i="16"/>
  <c r="D581" i="16"/>
  <c r="E581" i="16"/>
  <c r="F581" i="16"/>
  <c r="G581" i="16"/>
  <c r="D582" i="16"/>
  <c r="E582" i="16"/>
  <c r="F582" i="16"/>
  <c r="G582" i="16"/>
  <c r="D583" i="16"/>
  <c r="E583" i="16"/>
  <c r="F583" i="16"/>
  <c r="G583" i="16"/>
  <c r="D584" i="16"/>
  <c r="E584" i="16"/>
  <c r="F584" i="16"/>
  <c r="G584" i="16"/>
  <c r="D585" i="16"/>
  <c r="E585" i="16"/>
  <c r="F585" i="16"/>
  <c r="G585" i="16"/>
  <c r="D586" i="16"/>
  <c r="E586" i="16"/>
  <c r="F586" i="16"/>
  <c r="G586" i="16"/>
  <c r="D587" i="16"/>
  <c r="E587" i="16"/>
  <c r="F587" i="16"/>
  <c r="G587" i="16"/>
  <c r="D588" i="16"/>
  <c r="E588" i="16"/>
  <c r="F588" i="16"/>
  <c r="G588" i="16"/>
  <c r="D589" i="16"/>
  <c r="E589" i="16"/>
  <c r="F589" i="16"/>
  <c r="G589" i="16"/>
  <c r="D590" i="16"/>
  <c r="E590" i="16"/>
  <c r="F590" i="16"/>
  <c r="G590" i="16"/>
  <c r="D591" i="16"/>
  <c r="E591" i="16"/>
  <c r="F591" i="16"/>
  <c r="G591" i="16"/>
  <c r="D592" i="16"/>
  <c r="E592" i="16"/>
  <c r="F592" i="16"/>
  <c r="G592" i="16"/>
  <c r="D593" i="16"/>
  <c r="E593" i="16"/>
  <c r="F593" i="16"/>
  <c r="G593" i="16"/>
  <c r="D594" i="16"/>
  <c r="E594" i="16"/>
  <c r="F594" i="16"/>
  <c r="G594" i="16"/>
  <c r="D595" i="16"/>
  <c r="E595" i="16"/>
  <c r="F595" i="16"/>
  <c r="G595" i="16"/>
  <c r="D596" i="16"/>
  <c r="E596" i="16"/>
  <c r="F596" i="16"/>
  <c r="G596" i="16"/>
  <c r="D597" i="16"/>
  <c r="E597" i="16"/>
  <c r="F597" i="16"/>
  <c r="G597" i="16"/>
  <c r="D598" i="16"/>
  <c r="E598" i="16"/>
  <c r="F598" i="16"/>
  <c r="G598" i="16"/>
  <c r="D599" i="16"/>
  <c r="E599" i="16"/>
  <c r="F599" i="16"/>
  <c r="G599" i="16"/>
  <c r="D600" i="16"/>
  <c r="E600" i="16"/>
  <c r="F600" i="16"/>
  <c r="G600" i="16"/>
  <c r="D601" i="16"/>
  <c r="E601" i="16"/>
  <c r="F601" i="16"/>
  <c r="G601" i="16"/>
  <c r="D602" i="16"/>
  <c r="E602" i="16"/>
  <c r="F602" i="16"/>
  <c r="G602" i="16"/>
  <c r="D603" i="16"/>
  <c r="E603" i="16"/>
  <c r="F603" i="16"/>
  <c r="G603" i="16"/>
  <c r="D604" i="16"/>
  <c r="E604" i="16"/>
  <c r="F604" i="16"/>
  <c r="G604" i="16"/>
  <c r="D605" i="16"/>
  <c r="E605" i="16"/>
  <c r="F605" i="16"/>
  <c r="G605" i="16"/>
  <c r="D606" i="16"/>
  <c r="E606" i="16"/>
  <c r="F606" i="16"/>
  <c r="G606" i="16"/>
  <c r="D607" i="16"/>
  <c r="E607" i="16"/>
  <c r="F607" i="16"/>
  <c r="G607" i="16"/>
  <c r="D608" i="16"/>
  <c r="E608" i="16"/>
  <c r="F608" i="16"/>
  <c r="G608" i="16"/>
  <c r="D609" i="16"/>
  <c r="E609" i="16"/>
  <c r="F609" i="16"/>
  <c r="G609" i="16"/>
  <c r="D610" i="16"/>
  <c r="E610" i="16"/>
  <c r="F610" i="16"/>
  <c r="G610" i="16"/>
  <c r="D611" i="16"/>
  <c r="E611" i="16"/>
  <c r="F611" i="16"/>
  <c r="G611" i="16"/>
  <c r="D612" i="16"/>
  <c r="E612" i="16"/>
  <c r="F612" i="16"/>
  <c r="G612" i="16"/>
  <c r="D613" i="16"/>
  <c r="E613" i="16"/>
  <c r="F613" i="16"/>
  <c r="G613" i="16"/>
  <c r="D614" i="16"/>
  <c r="E614" i="16"/>
  <c r="F614" i="16"/>
  <c r="G614" i="16"/>
  <c r="D615" i="16"/>
  <c r="E615" i="16"/>
  <c r="F615" i="16"/>
  <c r="G615" i="16"/>
  <c r="D616" i="16"/>
  <c r="E616" i="16"/>
  <c r="F616" i="16"/>
  <c r="G616" i="16"/>
  <c r="D617" i="16"/>
  <c r="E617" i="16"/>
  <c r="F617" i="16"/>
  <c r="G617" i="16"/>
  <c r="D618" i="16"/>
  <c r="E618" i="16"/>
  <c r="F618" i="16"/>
  <c r="G618" i="16"/>
  <c r="D619" i="16"/>
  <c r="E619" i="16"/>
  <c r="F619" i="16"/>
  <c r="G619" i="16"/>
  <c r="D620" i="16"/>
  <c r="E620" i="16"/>
  <c r="F620" i="16"/>
  <c r="G620" i="16"/>
  <c r="D621" i="16"/>
  <c r="E621" i="16"/>
  <c r="F621" i="16"/>
  <c r="G621" i="16"/>
  <c r="D622" i="16"/>
  <c r="E622" i="16"/>
  <c r="F622" i="16"/>
  <c r="G622" i="16"/>
  <c r="D623" i="16"/>
  <c r="E623" i="16"/>
  <c r="F623" i="16"/>
  <c r="G623" i="16"/>
  <c r="D624" i="16"/>
  <c r="E624" i="16"/>
  <c r="F624" i="16"/>
  <c r="G624" i="16"/>
  <c r="D625" i="16"/>
  <c r="E625" i="16"/>
  <c r="F625" i="16"/>
  <c r="G625" i="16"/>
  <c r="D626" i="16"/>
  <c r="E626" i="16"/>
  <c r="F626" i="16"/>
  <c r="G626" i="16"/>
  <c r="D627" i="16"/>
  <c r="E627" i="16"/>
  <c r="F627" i="16"/>
  <c r="G627" i="16"/>
  <c r="D628" i="16"/>
  <c r="E628" i="16"/>
  <c r="F628" i="16"/>
  <c r="G628" i="16"/>
  <c r="D629" i="16"/>
  <c r="E629" i="16"/>
  <c r="F629" i="16"/>
  <c r="G629" i="16"/>
  <c r="D630" i="16"/>
  <c r="E630" i="16"/>
  <c r="F630" i="16"/>
  <c r="G630" i="16"/>
  <c r="D631" i="16"/>
  <c r="E631" i="16"/>
  <c r="F631" i="16"/>
  <c r="G631" i="16"/>
  <c r="D632" i="16"/>
  <c r="E632" i="16"/>
  <c r="F632" i="16"/>
  <c r="G632" i="16"/>
  <c r="D633" i="16"/>
  <c r="E633" i="16"/>
  <c r="F633" i="16"/>
  <c r="G633" i="16"/>
  <c r="D634" i="16"/>
  <c r="E634" i="16"/>
  <c r="F634" i="16"/>
  <c r="G634" i="16"/>
  <c r="D635" i="16"/>
  <c r="E635" i="16"/>
  <c r="F635" i="16"/>
  <c r="G635" i="16"/>
  <c r="D636" i="16"/>
  <c r="E636" i="16"/>
  <c r="F636" i="16"/>
  <c r="G636" i="16"/>
  <c r="D637" i="16"/>
  <c r="E637" i="16"/>
  <c r="F637" i="16"/>
  <c r="G637" i="16"/>
  <c r="D638" i="16"/>
  <c r="E638" i="16"/>
  <c r="F638" i="16"/>
  <c r="G638" i="16"/>
  <c r="D639" i="16"/>
  <c r="E639" i="16"/>
  <c r="F639" i="16"/>
  <c r="G639" i="16"/>
  <c r="D640" i="16"/>
  <c r="E640" i="16"/>
  <c r="F640" i="16"/>
  <c r="G640" i="16"/>
  <c r="D641" i="16"/>
  <c r="E641" i="16"/>
  <c r="F641" i="16"/>
  <c r="G641" i="16"/>
  <c r="D642" i="16"/>
  <c r="E642" i="16"/>
  <c r="F642" i="16"/>
  <c r="G642" i="16"/>
  <c r="D643" i="16"/>
  <c r="E643" i="16"/>
  <c r="F643" i="16"/>
  <c r="G643" i="16"/>
  <c r="D644" i="16"/>
  <c r="E644" i="16"/>
  <c r="F644" i="16"/>
  <c r="G644" i="16"/>
  <c r="D645" i="16"/>
  <c r="E645" i="16"/>
  <c r="F645" i="16"/>
  <c r="G645" i="16"/>
  <c r="D646" i="16"/>
  <c r="E646" i="16"/>
  <c r="F646" i="16"/>
  <c r="G646" i="16"/>
  <c r="D647" i="16"/>
  <c r="E647" i="16"/>
  <c r="F647" i="16"/>
  <c r="G647" i="16"/>
  <c r="D648" i="16"/>
  <c r="E648" i="16"/>
  <c r="F648" i="16"/>
  <c r="G648" i="16"/>
  <c r="D649" i="16"/>
  <c r="E649" i="16"/>
  <c r="F649" i="16"/>
  <c r="G649" i="16"/>
  <c r="D650" i="16"/>
  <c r="E650" i="16"/>
  <c r="F650" i="16"/>
  <c r="G650" i="16"/>
  <c r="D651" i="16"/>
  <c r="E651" i="16"/>
  <c r="F651" i="16"/>
  <c r="G651" i="16"/>
  <c r="D652" i="16"/>
  <c r="E652" i="16"/>
  <c r="F652" i="16"/>
  <c r="G652" i="16"/>
  <c r="D653" i="16"/>
  <c r="E653" i="16"/>
  <c r="F653" i="16"/>
  <c r="G653" i="16"/>
  <c r="D654" i="16"/>
  <c r="E654" i="16"/>
  <c r="F654" i="16"/>
  <c r="G654" i="16"/>
  <c r="D655" i="16"/>
  <c r="E655" i="16"/>
  <c r="F655" i="16"/>
  <c r="G655" i="16"/>
  <c r="D656" i="16"/>
  <c r="E656" i="16"/>
  <c r="F656" i="16"/>
  <c r="G656" i="16"/>
  <c r="D657" i="16"/>
  <c r="E657" i="16"/>
  <c r="F657" i="16"/>
  <c r="G657" i="16"/>
  <c r="D658" i="16"/>
  <c r="E658" i="16"/>
  <c r="F658" i="16"/>
  <c r="G658" i="16"/>
  <c r="D659" i="16"/>
  <c r="E659" i="16"/>
  <c r="F659" i="16"/>
  <c r="G659" i="16"/>
  <c r="D660" i="16"/>
  <c r="E660" i="16"/>
  <c r="F660" i="16"/>
  <c r="G660" i="16"/>
  <c r="D661" i="16"/>
  <c r="E661" i="16"/>
  <c r="F661" i="16"/>
  <c r="G661" i="16"/>
  <c r="D662" i="16"/>
  <c r="E662" i="16"/>
  <c r="F662" i="16"/>
  <c r="G662" i="16"/>
  <c r="D663" i="16"/>
  <c r="E663" i="16"/>
  <c r="F663" i="16"/>
  <c r="G663" i="16"/>
  <c r="D664" i="16"/>
  <c r="E664" i="16"/>
  <c r="F664" i="16"/>
  <c r="G664" i="16"/>
  <c r="D665" i="16"/>
  <c r="E665" i="16"/>
  <c r="F665" i="16"/>
  <c r="G665" i="16"/>
  <c r="D666" i="16"/>
  <c r="E666" i="16"/>
  <c r="F666" i="16"/>
  <c r="G666" i="16"/>
  <c r="D667" i="16"/>
  <c r="E667" i="16"/>
  <c r="F667" i="16"/>
  <c r="G667" i="16"/>
  <c r="D668" i="16"/>
  <c r="E668" i="16"/>
  <c r="F668" i="16"/>
  <c r="G668" i="16"/>
  <c r="D669" i="16"/>
  <c r="E669" i="16"/>
  <c r="F669" i="16"/>
  <c r="G669" i="16"/>
  <c r="D670" i="16"/>
  <c r="E670" i="16"/>
  <c r="F670" i="16"/>
  <c r="G670" i="16"/>
  <c r="D671" i="16"/>
  <c r="E671" i="16"/>
  <c r="F671" i="16"/>
  <c r="G671" i="16"/>
  <c r="D672" i="16"/>
  <c r="E672" i="16"/>
  <c r="F672" i="16"/>
  <c r="G672" i="16"/>
  <c r="D673" i="16"/>
  <c r="E673" i="16"/>
  <c r="F673" i="16"/>
  <c r="G673" i="16"/>
  <c r="D674" i="16"/>
  <c r="E674" i="16"/>
  <c r="F674" i="16"/>
  <c r="G674" i="16"/>
  <c r="D675" i="16"/>
  <c r="E675" i="16"/>
  <c r="F675" i="16"/>
  <c r="G675" i="16"/>
  <c r="D676" i="16"/>
  <c r="E676" i="16"/>
  <c r="F676" i="16"/>
  <c r="G676" i="16"/>
  <c r="D677" i="16"/>
  <c r="E677" i="16"/>
  <c r="F677" i="16"/>
  <c r="G677" i="16"/>
  <c r="D678" i="16"/>
  <c r="E678" i="16"/>
  <c r="F678" i="16"/>
  <c r="G678" i="16"/>
  <c r="D679" i="16"/>
  <c r="E679" i="16"/>
  <c r="F679" i="16"/>
  <c r="G679" i="16"/>
  <c r="D680" i="16"/>
  <c r="E680" i="16"/>
  <c r="F680" i="16"/>
  <c r="G680" i="16"/>
  <c r="D681" i="16"/>
  <c r="E681" i="16"/>
  <c r="F681" i="16"/>
  <c r="G681" i="16"/>
  <c r="D682" i="16"/>
  <c r="E682" i="16"/>
  <c r="F682" i="16"/>
  <c r="G682" i="16"/>
  <c r="D683" i="16"/>
  <c r="E683" i="16"/>
  <c r="F683" i="16"/>
  <c r="G683" i="16"/>
  <c r="D684" i="16"/>
  <c r="E684" i="16"/>
  <c r="F684" i="16"/>
  <c r="G684" i="16"/>
  <c r="D685" i="16"/>
  <c r="E685" i="16"/>
  <c r="F685" i="16"/>
  <c r="G685" i="16"/>
  <c r="D686" i="16"/>
  <c r="E686" i="16"/>
  <c r="F686" i="16"/>
  <c r="G686" i="16"/>
  <c r="D687" i="16"/>
  <c r="E687" i="16"/>
  <c r="F687" i="16"/>
  <c r="G687" i="16"/>
  <c r="D688" i="16"/>
  <c r="E688" i="16"/>
  <c r="F688" i="16"/>
  <c r="G688" i="16"/>
  <c r="D689" i="16"/>
  <c r="E689" i="16"/>
  <c r="F689" i="16"/>
  <c r="G689" i="16"/>
  <c r="D690" i="16"/>
  <c r="E690" i="16"/>
  <c r="F690" i="16"/>
  <c r="G690" i="16"/>
  <c r="D691" i="16"/>
  <c r="E691" i="16"/>
  <c r="F691" i="16"/>
  <c r="G691" i="16"/>
  <c r="D692" i="16"/>
  <c r="E692" i="16"/>
  <c r="F692" i="16"/>
  <c r="G692" i="16"/>
  <c r="D693" i="16"/>
  <c r="E693" i="16"/>
  <c r="F693" i="16"/>
  <c r="G693" i="16"/>
  <c r="D694" i="16"/>
  <c r="E694" i="16"/>
  <c r="F694" i="16"/>
  <c r="G694" i="16"/>
  <c r="D695" i="16"/>
  <c r="E695" i="16"/>
  <c r="F695" i="16"/>
  <c r="G695" i="16"/>
  <c r="D696" i="16"/>
  <c r="E696" i="16"/>
  <c r="F696" i="16"/>
  <c r="G696" i="16"/>
  <c r="D697" i="16"/>
  <c r="E697" i="16"/>
  <c r="F697" i="16"/>
  <c r="G697" i="16"/>
  <c r="D698" i="16"/>
  <c r="E698" i="16"/>
  <c r="F698" i="16"/>
  <c r="G698" i="16"/>
  <c r="D699" i="16"/>
  <c r="E699" i="16"/>
  <c r="F699" i="16"/>
  <c r="G699" i="16"/>
  <c r="D700" i="16"/>
  <c r="E700" i="16"/>
  <c r="F700" i="16"/>
  <c r="G700" i="16"/>
  <c r="D701" i="16"/>
  <c r="E701" i="16"/>
  <c r="F701" i="16"/>
  <c r="G701" i="16"/>
  <c r="D702" i="16"/>
  <c r="E702" i="16"/>
  <c r="F702" i="16"/>
  <c r="G702" i="16"/>
  <c r="D703" i="16"/>
  <c r="E703" i="16"/>
  <c r="F703" i="16"/>
  <c r="G703" i="16"/>
  <c r="D704" i="16"/>
  <c r="E704" i="16"/>
  <c r="F704" i="16"/>
  <c r="G704" i="16"/>
  <c r="D705" i="16"/>
  <c r="E705" i="16"/>
  <c r="F705" i="16"/>
  <c r="G705" i="16"/>
  <c r="D706" i="16"/>
  <c r="E706" i="16"/>
  <c r="F706" i="16"/>
  <c r="G706" i="16"/>
  <c r="D707" i="16"/>
  <c r="E707" i="16"/>
  <c r="F707" i="16"/>
  <c r="G707" i="16"/>
  <c r="D708" i="16"/>
  <c r="E708" i="16"/>
  <c r="F708" i="16"/>
  <c r="G708" i="16"/>
  <c r="D709" i="16"/>
  <c r="E709" i="16"/>
  <c r="F709" i="16"/>
  <c r="G709" i="16"/>
  <c r="D710" i="16"/>
  <c r="E710" i="16"/>
  <c r="F710" i="16"/>
  <c r="G710" i="16"/>
  <c r="D711" i="16"/>
  <c r="E711" i="16"/>
  <c r="F711" i="16"/>
  <c r="G711" i="16"/>
  <c r="D712" i="16"/>
  <c r="E712" i="16"/>
  <c r="F712" i="16"/>
  <c r="G712" i="16"/>
  <c r="D713" i="16"/>
  <c r="E713" i="16"/>
  <c r="F713" i="16"/>
  <c r="G713" i="16"/>
  <c r="D714" i="16"/>
  <c r="E714" i="16"/>
  <c r="F714" i="16"/>
  <c r="G714" i="16"/>
  <c r="D715" i="16"/>
  <c r="E715" i="16"/>
  <c r="F715" i="16"/>
  <c r="G715" i="16"/>
  <c r="D716" i="16"/>
  <c r="E716" i="16"/>
  <c r="F716" i="16"/>
  <c r="G716" i="16"/>
  <c r="D717" i="16"/>
  <c r="E717" i="16"/>
  <c r="F717" i="16"/>
  <c r="G717" i="16"/>
  <c r="D718" i="16"/>
  <c r="E718" i="16"/>
  <c r="F718" i="16"/>
  <c r="G718" i="16"/>
  <c r="D719" i="16"/>
  <c r="E719" i="16"/>
  <c r="F719" i="16"/>
  <c r="G719" i="16"/>
  <c r="D720" i="16"/>
  <c r="E720" i="16"/>
  <c r="F720" i="16"/>
  <c r="G720" i="16"/>
  <c r="D721" i="16"/>
  <c r="E721" i="16"/>
  <c r="F721" i="16"/>
  <c r="G721" i="16"/>
  <c r="D722" i="16"/>
  <c r="E722" i="16"/>
  <c r="F722" i="16"/>
  <c r="G722" i="16"/>
  <c r="D723" i="16"/>
  <c r="E723" i="16"/>
  <c r="F723" i="16"/>
  <c r="G723" i="16"/>
  <c r="D724" i="16"/>
  <c r="E724" i="16"/>
  <c r="F724" i="16"/>
  <c r="G724" i="16"/>
  <c r="D725" i="16"/>
  <c r="E725" i="16"/>
  <c r="F725" i="16"/>
  <c r="G725" i="16"/>
  <c r="D726" i="16"/>
  <c r="E726" i="16"/>
  <c r="F726" i="16"/>
  <c r="G726" i="16"/>
  <c r="D727" i="16"/>
  <c r="E727" i="16"/>
  <c r="F727" i="16"/>
  <c r="G727" i="16"/>
  <c r="D728" i="16"/>
  <c r="E728" i="16"/>
  <c r="F728" i="16"/>
  <c r="G728" i="16"/>
  <c r="D729" i="16"/>
  <c r="E729" i="16"/>
  <c r="F729" i="16"/>
  <c r="G729" i="16"/>
  <c r="D730" i="16"/>
  <c r="E730" i="16"/>
  <c r="F730" i="16"/>
  <c r="G730" i="16"/>
  <c r="D731" i="16"/>
  <c r="E731" i="16"/>
  <c r="F731" i="16"/>
  <c r="G731" i="16"/>
  <c r="D732" i="16"/>
  <c r="E732" i="16"/>
  <c r="F732" i="16"/>
  <c r="G732" i="16"/>
  <c r="D733" i="16"/>
  <c r="E733" i="16"/>
  <c r="F733" i="16"/>
  <c r="G733" i="16"/>
  <c r="D734" i="16"/>
  <c r="E734" i="16"/>
  <c r="F734" i="16"/>
  <c r="G734" i="16"/>
  <c r="D735" i="16"/>
  <c r="E735" i="16"/>
  <c r="F735" i="16"/>
  <c r="G735" i="16"/>
  <c r="D736" i="16"/>
  <c r="E736" i="16"/>
  <c r="F736" i="16"/>
  <c r="G736" i="16"/>
  <c r="D737" i="16"/>
  <c r="E737" i="16"/>
  <c r="F737" i="16"/>
  <c r="G737" i="16"/>
  <c r="D738" i="16"/>
  <c r="E738" i="16"/>
  <c r="F738" i="16"/>
  <c r="G738" i="16"/>
  <c r="D739" i="16"/>
  <c r="E739" i="16"/>
  <c r="F739" i="16"/>
  <c r="G739" i="16"/>
  <c r="D740" i="16"/>
  <c r="E740" i="16"/>
  <c r="F740" i="16"/>
  <c r="G740" i="16"/>
  <c r="D741" i="16"/>
  <c r="E741" i="16"/>
  <c r="F741" i="16"/>
  <c r="G741" i="16"/>
  <c r="D742" i="16"/>
  <c r="E742" i="16"/>
  <c r="F742" i="16"/>
  <c r="G742" i="16"/>
  <c r="D743" i="16"/>
  <c r="E743" i="16"/>
  <c r="F743" i="16"/>
  <c r="G743" i="16"/>
  <c r="D744" i="16"/>
  <c r="E744" i="16"/>
  <c r="F744" i="16"/>
  <c r="G744" i="16"/>
  <c r="D745" i="16"/>
  <c r="E745" i="16"/>
  <c r="F745" i="16"/>
  <c r="G745" i="16"/>
  <c r="D746" i="16"/>
  <c r="E746" i="16"/>
  <c r="F746" i="16"/>
  <c r="G746" i="16"/>
  <c r="D747" i="16"/>
  <c r="E747" i="16"/>
  <c r="F747" i="16"/>
  <c r="G747" i="16"/>
  <c r="D748" i="16"/>
  <c r="E748" i="16"/>
  <c r="F748" i="16"/>
  <c r="G748" i="16"/>
  <c r="D749" i="16"/>
  <c r="E749" i="16"/>
  <c r="F749" i="16"/>
  <c r="G749" i="16"/>
  <c r="D750" i="16"/>
  <c r="E750" i="16"/>
  <c r="F750" i="16"/>
  <c r="G750" i="16"/>
  <c r="D751" i="16"/>
  <c r="E751" i="16"/>
  <c r="F751" i="16"/>
  <c r="G751" i="16"/>
  <c r="D752" i="16"/>
  <c r="E752" i="16"/>
  <c r="F752" i="16"/>
  <c r="G752" i="16"/>
  <c r="D753" i="16"/>
  <c r="E753" i="16"/>
  <c r="F753" i="16"/>
  <c r="G753" i="16"/>
  <c r="D754" i="16"/>
  <c r="E754" i="16"/>
  <c r="F754" i="16"/>
  <c r="G754" i="16"/>
  <c r="D755" i="16"/>
  <c r="E755" i="16"/>
  <c r="F755" i="16"/>
  <c r="G755" i="16"/>
  <c r="D756" i="16"/>
  <c r="E756" i="16"/>
  <c r="F756" i="16"/>
  <c r="G756" i="16"/>
  <c r="D757" i="16"/>
  <c r="E757" i="16"/>
  <c r="F757" i="16"/>
  <c r="G757" i="16"/>
  <c r="D758" i="16"/>
  <c r="E758" i="16"/>
  <c r="F758" i="16"/>
  <c r="G758" i="16"/>
  <c r="D759" i="16"/>
  <c r="E759" i="16"/>
  <c r="F759" i="16"/>
  <c r="G759" i="16"/>
  <c r="D760" i="16"/>
  <c r="E760" i="16"/>
  <c r="F760" i="16"/>
  <c r="G760" i="16"/>
  <c r="D761" i="16"/>
  <c r="E761" i="16"/>
  <c r="F761" i="16"/>
  <c r="G761" i="16"/>
  <c r="D762" i="16"/>
  <c r="E762" i="16"/>
  <c r="F762" i="16"/>
  <c r="G762" i="16"/>
  <c r="D763" i="16"/>
  <c r="E763" i="16"/>
  <c r="F763" i="16"/>
  <c r="G763" i="16"/>
  <c r="D764" i="16"/>
  <c r="E764" i="16"/>
  <c r="F764" i="16"/>
  <c r="G764" i="16"/>
  <c r="D765" i="16"/>
  <c r="E765" i="16"/>
  <c r="F765" i="16"/>
  <c r="G765" i="16"/>
  <c r="D766" i="16"/>
  <c r="E766" i="16"/>
  <c r="F766" i="16"/>
  <c r="G766" i="16"/>
  <c r="D767" i="16"/>
  <c r="E767" i="16"/>
  <c r="F767" i="16"/>
  <c r="G767" i="16"/>
  <c r="D768" i="16"/>
  <c r="E768" i="16"/>
  <c r="F768" i="16"/>
  <c r="G768" i="16"/>
  <c r="D769" i="16"/>
  <c r="E769" i="16"/>
  <c r="F769" i="16"/>
  <c r="G769" i="16"/>
  <c r="D770" i="16"/>
  <c r="E770" i="16"/>
  <c r="F770" i="16"/>
  <c r="G770" i="16"/>
  <c r="D771" i="16"/>
  <c r="E771" i="16"/>
  <c r="F771" i="16"/>
  <c r="G771" i="16"/>
  <c r="D772" i="16"/>
  <c r="E772" i="16"/>
  <c r="F772" i="16"/>
  <c r="G772" i="16"/>
  <c r="D773" i="16"/>
  <c r="E773" i="16"/>
  <c r="F773" i="16"/>
  <c r="G773" i="16"/>
  <c r="D774" i="16"/>
  <c r="E774" i="16"/>
  <c r="F774" i="16"/>
  <c r="G774" i="16"/>
  <c r="D775" i="16"/>
  <c r="E775" i="16"/>
  <c r="F775" i="16"/>
  <c r="G775" i="16"/>
  <c r="D776" i="16"/>
  <c r="E776" i="16"/>
  <c r="F776" i="16"/>
  <c r="G776" i="16"/>
  <c r="D777" i="16"/>
  <c r="E777" i="16"/>
  <c r="F777" i="16"/>
  <c r="G777" i="16"/>
  <c r="D778" i="16"/>
  <c r="E778" i="16"/>
  <c r="F778" i="16"/>
  <c r="G778" i="16"/>
  <c r="D779" i="16"/>
  <c r="E779" i="16"/>
  <c r="F779" i="16"/>
  <c r="G779" i="16"/>
  <c r="D780" i="16"/>
  <c r="E780" i="16"/>
  <c r="F780" i="16"/>
  <c r="G780" i="16"/>
  <c r="D781" i="16"/>
  <c r="E781" i="16"/>
  <c r="F781" i="16"/>
  <c r="G781" i="16"/>
  <c r="D782" i="16"/>
  <c r="E782" i="16"/>
  <c r="F782" i="16"/>
  <c r="G782" i="16"/>
  <c r="D783" i="16"/>
  <c r="E783" i="16"/>
  <c r="F783" i="16"/>
  <c r="G783" i="16"/>
  <c r="D784" i="16"/>
  <c r="E784" i="16"/>
  <c r="F784" i="16"/>
  <c r="G784" i="16"/>
  <c r="D785" i="16"/>
  <c r="E785" i="16"/>
  <c r="F785" i="16"/>
  <c r="G785" i="16"/>
  <c r="D786" i="16"/>
  <c r="E786" i="16"/>
  <c r="F786" i="16"/>
  <c r="G786" i="16"/>
  <c r="D787" i="16"/>
  <c r="E787" i="16"/>
  <c r="F787" i="16"/>
  <c r="G787" i="16"/>
  <c r="D788" i="16"/>
  <c r="E788" i="16"/>
  <c r="F788" i="16"/>
  <c r="G788" i="16"/>
  <c r="D789" i="16"/>
  <c r="E789" i="16"/>
  <c r="F789" i="16"/>
  <c r="G789" i="16"/>
  <c r="D790" i="16"/>
  <c r="E790" i="16"/>
  <c r="F790" i="16"/>
  <c r="G790" i="16"/>
  <c r="D791" i="16"/>
  <c r="E791" i="16"/>
  <c r="F791" i="16"/>
  <c r="G791" i="16"/>
  <c r="D792" i="16"/>
  <c r="E792" i="16"/>
  <c r="F792" i="16"/>
  <c r="G792" i="16"/>
  <c r="D793" i="16"/>
  <c r="E793" i="16"/>
  <c r="F793" i="16"/>
  <c r="G793" i="16"/>
  <c r="D794" i="16"/>
  <c r="E794" i="16"/>
  <c r="F794" i="16"/>
  <c r="G794" i="16"/>
  <c r="D795" i="16"/>
  <c r="E795" i="16"/>
  <c r="F795" i="16"/>
  <c r="G795" i="16"/>
  <c r="D796" i="16"/>
  <c r="E796" i="16"/>
  <c r="F796" i="16"/>
  <c r="G796" i="16"/>
  <c r="D797" i="16"/>
  <c r="E797" i="16"/>
  <c r="F797" i="16"/>
  <c r="G797" i="16"/>
  <c r="D798" i="16"/>
  <c r="E798" i="16"/>
  <c r="F798" i="16"/>
  <c r="G798" i="16"/>
  <c r="D799" i="16"/>
  <c r="E799" i="16"/>
  <c r="F799" i="16"/>
  <c r="G799" i="16"/>
  <c r="D800" i="16"/>
  <c r="E800" i="16"/>
  <c r="F800" i="16"/>
  <c r="G800" i="16"/>
  <c r="D801" i="16"/>
  <c r="E801" i="16"/>
  <c r="F801" i="16"/>
  <c r="G801" i="16"/>
  <c r="D802" i="16"/>
  <c r="E802" i="16"/>
  <c r="F802" i="16"/>
  <c r="G802" i="16"/>
  <c r="D803" i="16"/>
  <c r="E803" i="16"/>
  <c r="F803" i="16"/>
  <c r="G803" i="16"/>
  <c r="D804" i="16"/>
  <c r="E804" i="16"/>
  <c r="F804" i="16"/>
  <c r="G804" i="16"/>
  <c r="D805" i="16"/>
  <c r="E805" i="16"/>
  <c r="F805" i="16"/>
  <c r="G805" i="16"/>
  <c r="D806" i="16"/>
  <c r="E806" i="16"/>
  <c r="F806" i="16"/>
  <c r="G806" i="16"/>
  <c r="D807" i="16"/>
  <c r="E807" i="16"/>
  <c r="F807" i="16"/>
  <c r="G807" i="16"/>
  <c r="D808" i="16"/>
  <c r="E808" i="16"/>
  <c r="F808" i="16"/>
  <c r="G808" i="16"/>
  <c r="D809" i="16"/>
  <c r="E809" i="16"/>
  <c r="F809" i="16"/>
  <c r="G809" i="16"/>
  <c r="D810" i="16"/>
  <c r="E810" i="16"/>
  <c r="F810" i="16"/>
  <c r="G810" i="16"/>
  <c r="D811" i="16"/>
  <c r="E811" i="16"/>
  <c r="F811" i="16"/>
  <c r="G811" i="16"/>
  <c r="D812" i="16"/>
  <c r="E812" i="16"/>
  <c r="F812" i="16"/>
  <c r="G812" i="16"/>
  <c r="D813" i="16"/>
  <c r="E813" i="16"/>
  <c r="F813" i="16"/>
  <c r="G813" i="16"/>
  <c r="D814" i="16"/>
  <c r="E814" i="16"/>
  <c r="F814" i="16"/>
  <c r="G814" i="16"/>
  <c r="D815" i="16"/>
  <c r="E815" i="16"/>
  <c r="F815" i="16"/>
  <c r="G815" i="16"/>
  <c r="D816" i="16"/>
  <c r="E816" i="16"/>
  <c r="F816" i="16"/>
  <c r="G816" i="16"/>
  <c r="D817" i="16"/>
  <c r="E817" i="16"/>
  <c r="F817" i="16"/>
  <c r="G817" i="16"/>
  <c r="D818" i="16"/>
  <c r="E818" i="16"/>
  <c r="F818" i="16"/>
  <c r="G818" i="16"/>
  <c r="D819" i="16"/>
  <c r="E819" i="16"/>
  <c r="F819" i="16"/>
  <c r="G819" i="16"/>
  <c r="D820" i="16"/>
  <c r="E820" i="16"/>
  <c r="F820" i="16"/>
  <c r="G820" i="16"/>
  <c r="D821" i="16"/>
  <c r="E821" i="16"/>
  <c r="F821" i="16"/>
  <c r="G821" i="16"/>
  <c r="D822" i="16"/>
  <c r="E822" i="16"/>
  <c r="F822" i="16"/>
  <c r="G822" i="16"/>
  <c r="D823" i="16"/>
  <c r="E823" i="16"/>
  <c r="F823" i="16"/>
  <c r="G823" i="16"/>
  <c r="D824" i="16"/>
  <c r="E824" i="16"/>
  <c r="F824" i="16"/>
  <c r="G824" i="16"/>
  <c r="D825" i="16"/>
  <c r="E825" i="16"/>
  <c r="F825" i="16"/>
  <c r="G825" i="16"/>
  <c r="D826" i="16"/>
  <c r="E826" i="16"/>
  <c r="F826" i="16"/>
  <c r="G826" i="16"/>
  <c r="D827" i="16"/>
  <c r="E827" i="16"/>
  <c r="F827" i="16"/>
  <c r="G827" i="16"/>
  <c r="D828" i="16"/>
  <c r="E828" i="16"/>
  <c r="F828" i="16"/>
  <c r="G828" i="16"/>
  <c r="D829" i="16"/>
  <c r="E829" i="16"/>
  <c r="F829" i="16"/>
  <c r="G829" i="16"/>
  <c r="D830" i="16"/>
  <c r="E830" i="16"/>
  <c r="F830" i="16"/>
  <c r="G830" i="16"/>
  <c r="D831" i="16"/>
  <c r="E831" i="16"/>
  <c r="F831" i="16"/>
  <c r="G831" i="16"/>
  <c r="D832" i="16"/>
  <c r="E832" i="16"/>
  <c r="F832" i="16"/>
  <c r="G832" i="16"/>
  <c r="D833" i="16"/>
  <c r="E833" i="16"/>
  <c r="F833" i="16"/>
  <c r="G833" i="16"/>
  <c r="D834" i="16"/>
  <c r="E834" i="16"/>
  <c r="F834" i="16"/>
  <c r="G834" i="16"/>
  <c r="D835" i="16"/>
  <c r="E835" i="16"/>
  <c r="F835" i="16"/>
  <c r="G835" i="16"/>
  <c r="D836" i="16"/>
  <c r="E836" i="16"/>
  <c r="F836" i="16"/>
  <c r="G836" i="16"/>
  <c r="D837" i="16"/>
  <c r="E837" i="16"/>
  <c r="F837" i="16"/>
  <c r="G837" i="16"/>
  <c r="D838" i="16"/>
  <c r="E838" i="16"/>
  <c r="F838" i="16"/>
  <c r="G838" i="16"/>
  <c r="D839" i="16"/>
  <c r="E839" i="16"/>
  <c r="F839" i="16"/>
  <c r="G839" i="16"/>
  <c r="D840" i="16"/>
  <c r="E840" i="16"/>
  <c r="F840" i="16"/>
  <c r="G840" i="16"/>
  <c r="D841" i="16"/>
  <c r="E841" i="16"/>
  <c r="F841" i="16"/>
  <c r="G841" i="16"/>
  <c r="D842" i="16"/>
  <c r="E842" i="16"/>
  <c r="F842" i="16"/>
  <c r="G842" i="16"/>
  <c r="D843" i="16"/>
  <c r="E843" i="16"/>
  <c r="F843" i="16"/>
  <c r="G843" i="16"/>
  <c r="D844" i="16"/>
  <c r="E844" i="16"/>
  <c r="F844" i="16"/>
  <c r="G844" i="16"/>
  <c r="D845" i="16"/>
  <c r="E845" i="16"/>
  <c r="F845" i="16"/>
  <c r="G845" i="16"/>
  <c r="D846" i="16"/>
  <c r="E846" i="16"/>
  <c r="F846" i="16"/>
  <c r="G846" i="16"/>
  <c r="D847" i="16"/>
  <c r="E847" i="16"/>
  <c r="F847" i="16"/>
  <c r="G847" i="16"/>
  <c r="D848" i="16"/>
  <c r="E848" i="16"/>
  <c r="F848" i="16"/>
  <c r="G848" i="16"/>
  <c r="D849" i="16"/>
  <c r="E849" i="16"/>
  <c r="F849" i="16"/>
  <c r="G849" i="16"/>
  <c r="D850" i="16"/>
  <c r="E850" i="16"/>
  <c r="F850" i="16"/>
  <c r="G850" i="16"/>
  <c r="D851" i="16"/>
  <c r="E851" i="16"/>
  <c r="F851" i="16"/>
  <c r="G851" i="16"/>
  <c r="D852" i="16"/>
  <c r="E852" i="16"/>
  <c r="F852" i="16"/>
  <c r="G852" i="16"/>
  <c r="D853" i="16"/>
  <c r="E853" i="16"/>
  <c r="F853" i="16"/>
  <c r="G853" i="16"/>
  <c r="D854" i="16"/>
  <c r="E854" i="16"/>
  <c r="F854" i="16"/>
  <c r="G854" i="16"/>
  <c r="D855" i="16"/>
  <c r="E855" i="16"/>
  <c r="F855" i="16"/>
  <c r="G855" i="16"/>
  <c r="D856" i="16"/>
  <c r="E856" i="16"/>
  <c r="F856" i="16"/>
  <c r="G856" i="16"/>
  <c r="D857" i="16"/>
  <c r="E857" i="16"/>
  <c r="F857" i="16"/>
  <c r="G857" i="16"/>
  <c r="D858" i="16"/>
  <c r="E858" i="16"/>
  <c r="F858" i="16"/>
  <c r="G858" i="16"/>
  <c r="D859" i="16"/>
  <c r="E859" i="16"/>
  <c r="F859" i="16"/>
  <c r="G859" i="16"/>
  <c r="D860" i="16"/>
  <c r="E860" i="16"/>
  <c r="F860" i="16"/>
  <c r="G860" i="16"/>
  <c r="D861" i="16"/>
  <c r="E861" i="16"/>
  <c r="F861" i="16"/>
  <c r="G861" i="16"/>
  <c r="D862" i="16"/>
  <c r="E862" i="16"/>
  <c r="F862" i="16"/>
  <c r="G862" i="16"/>
  <c r="D863" i="16"/>
  <c r="E863" i="16"/>
  <c r="F863" i="16"/>
  <c r="G863" i="16"/>
  <c r="D864" i="16"/>
  <c r="E864" i="16"/>
  <c r="F864" i="16"/>
  <c r="G864" i="16"/>
  <c r="D865" i="16"/>
  <c r="E865" i="16"/>
  <c r="F865" i="16"/>
  <c r="G865" i="16"/>
  <c r="D866" i="16"/>
  <c r="E866" i="16"/>
  <c r="F866" i="16"/>
  <c r="G866" i="16"/>
  <c r="D867" i="16"/>
  <c r="E867" i="16"/>
  <c r="F867" i="16"/>
  <c r="G867" i="16"/>
  <c r="D868" i="16"/>
  <c r="E868" i="16"/>
  <c r="F868" i="16"/>
  <c r="G868" i="16"/>
  <c r="D869" i="16"/>
  <c r="E869" i="16"/>
  <c r="F869" i="16"/>
  <c r="G869" i="16"/>
  <c r="D870" i="16"/>
  <c r="E870" i="16"/>
  <c r="F870" i="16"/>
  <c r="G870" i="16"/>
  <c r="D871" i="16"/>
  <c r="E871" i="16"/>
  <c r="F871" i="16"/>
  <c r="G871" i="16"/>
  <c r="D872" i="16"/>
  <c r="E872" i="16"/>
  <c r="F872" i="16"/>
  <c r="G872" i="16"/>
  <c r="D873" i="16"/>
  <c r="E873" i="16"/>
  <c r="F873" i="16"/>
  <c r="G873" i="16"/>
  <c r="D874" i="16"/>
  <c r="E874" i="16"/>
  <c r="F874" i="16"/>
  <c r="G874" i="16"/>
  <c r="D875" i="16"/>
  <c r="E875" i="16"/>
  <c r="F875" i="16"/>
  <c r="G875" i="16"/>
  <c r="D876" i="16"/>
  <c r="E876" i="16"/>
  <c r="F876" i="16"/>
  <c r="G876" i="16"/>
  <c r="D877" i="16"/>
  <c r="E877" i="16"/>
  <c r="F877" i="16"/>
  <c r="G877" i="16"/>
  <c r="D878" i="16"/>
  <c r="E878" i="16"/>
  <c r="F878" i="16"/>
  <c r="G878" i="16"/>
  <c r="D879" i="16"/>
  <c r="E879" i="16"/>
  <c r="F879" i="16"/>
  <c r="G879" i="16"/>
  <c r="D880" i="16"/>
  <c r="E880" i="16"/>
  <c r="F880" i="16"/>
  <c r="G880" i="16"/>
  <c r="D881" i="16"/>
  <c r="E881" i="16"/>
  <c r="F881" i="16"/>
  <c r="G881" i="16"/>
  <c r="D882" i="16"/>
  <c r="E882" i="16"/>
  <c r="F882" i="16"/>
  <c r="G882" i="16"/>
  <c r="D883" i="16"/>
  <c r="E883" i="16"/>
  <c r="F883" i="16"/>
  <c r="G883" i="16"/>
  <c r="D884" i="16"/>
  <c r="E884" i="16"/>
  <c r="F884" i="16"/>
  <c r="G884" i="16"/>
  <c r="D885" i="16"/>
  <c r="E885" i="16"/>
  <c r="F885" i="16"/>
  <c r="G885" i="16"/>
  <c r="D886" i="16"/>
  <c r="E886" i="16"/>
  <c r="F886" i="16"/>
  <c r="G886" i="16"/>
  <c r="D887" i="16"/>
  <c r="E887" i="16"/>
  <c r="F887" i="16"/>
  <c r="G887" i="16"/>
  <c r="D888" i="16"/>
  <c r="E888" i="16"/>
  <c r="F888" i="16"/>
  <c r="G888" i="16"/>
  <c r="D889" i="16"/>
  <c r="E889" i="16"/>
  <c r="F889" i="16"/>
  <c r="G889" i="16"/>
  <c r="D890" i="16"/>
  <c r="E890" i="16"/>
  <c r="F890" i="16"/>
  <c r="G890" i="16"/>
  <c r="D891" i="16"/>
  <c r="E891" i="16"/>
  <c r="F891" i="16"/>
  <c r="G891" i="16"/>
  <c r="D892" i="16"/>
  <c r="E892" i="16"/>
  <c r="F892" i="16"/>
  <c r="G892" i="16"/>
  <c r="D893" i="16"/>
  <c r="E893" i="16"/>
  <c r="F893" i="16"/>
  <c r="G893" i="16"/>
  <c r="D894" i="16"/>
  <c r="E894" i="16"/>
  <c r="F894" i="16"/>
  <c r="G894" i="16"/>
  <c r="D895" i="16"/>
  <c r="E895" i="16"/>
  <c r="F895" i="16"/>
  <c r="G895" i="16"/>
  <c r="D896" i="16"/>
  <c r="E896" i="16"/>
  <c r="F896" i="16"/>
  <c r="G896" i="16"/>
  <c r="D897" i="16"/>
  <c r="E897" i="16"/>
  <c r="F897" i="16"/>
  <c r="G897" i="16"/>
  <c r="D898" i="16"/>
  <c r="E898" i="16"/>
  <c r="F898" i="16"/>
  <c r="G898" i="16"/>
  <c r="D899" i="16"/>
  <c r="E899" i="16"/>
  <c r="F899" i="16"/>
  <c r="G899" i="16"/>
  <c r="D900" i="16"/>
  <c r="E900" i="16"/>
  <c r="F900" i="16"/>
  <c r="G900" i="16"/>
  <c r="D901" i="16"/>
  <c r="E901" i="16"/>
  <c r="F901" i="16"/>
  <c r="G901" i="16"/>
  <c r="D902" i="16"/>
  <c r="E902" i="16"/>
  <c r="F902" i="16"/>
  <c r="G902" i="16"/>
  <c r="D903" i="16"/>
  <c r="E903" i="16"/>
  <c r="F903" i="16"/>
  <c r="G903" i="16"/>
  <c r="D904" i="16"/>
  <c r="E904" i="16"/>
  <c r="F904" i="16"/>
  <c r="G904" i="16"/>
  <c r="D905" i="16"/>
  <c r="E905" i="16"/>
  <c r="F905" i="16"/>
  <c r="G905" i="16"/>
  <c r="D906" i="16"/>
  <c r="E906" i="16"/>
  <c r="F906" i="16"/>
  <c r="G906" i="16"/>
  <c r="D907" i="16"/>
  <c r="E907" i="16"/>
  <c r="F907" i="16"/>
  <c r="G907" i="16"/>
  <c r="D908" i="16"/>
  <c r="E908" i="16"/>
  <c r="F908" i="16"/>
  <c r="G908" i="16"/>
  <c r="D909" i="16"/>
  <c r="E909" i="16"/>
  <c r="F909" i="16"/>
  <c r="G909" i="16"/>
  <c r="D910" i="16"/>
  <c r="E910" i="16"/>
  <c r="F910" i="16"/>
  <c r="G910" i="16"/>
  <c r="D911" i="16"/>
  <c r="E911" i="16"/>
  <c r="F911" i="16"/>
  <c r="G911" i="16"/>
  <c r="D912" i="16"/>
  <c r="E912" i="16"/>
  <c r="F912" i="16"/>
  <c r="G912" i="16"/>
  <c r="D913" i="16"/>
  <c r="E913" i="16"/>
  <c r="F913" i="16"/>
  <c r="G913" i="16"/>
  <c r="D914" i="16"/>
  <c r="E914" i="16"/>
  <c r="F914" i="16"/>
  <c r="G914" i="16"/>
  <c r="D915" i="16"/>
  <c r="E915" i="16"/>
  <c r="F915" i="16"/>
  <c r="G915" i="16"/>
  <c r="D916" i="16"/>
  <c r="E916" i="16"/>
  <c r="F916" i="16"/>
  <c r="G916" i="16"/>
  <c r="D917" i="16"/>
  <c r="E917" i="16"/>
  <c r="F917" i="16"/>
  <c r="G917" i="16"/>
  <c r="D918" i="16"/>
  <c r="E918" i="16"/>
  <c r="F918" i="16"/>
  <c r="G918" i="16"/>
  <c r="D919" i="16"/>
  <c r="E919" i="16"/>
  <c r="F919" i="16"/>
  <c r="G919" i="16"/>
  <c r="D920" i="16"/>
  <c r="E920" i="16"/>
  <c r="F920" i="16"/>
  <c r="G920" i="16"/>
  <c r="D921" i="16"/>
  <c r="E921" i="16"/>
  <c r="F921" i="16"/>
  <c r="G921" i="16"/>
  <c r="D922" i="16"/>
  <c r="E922" i="16"/>
  <c r="F922" i="16"/>
  <c r="G922" i="16"/>
  <c r="D923" i="16"/>
  <c r="E923" i="16"/>
  <c r="F923" i="16"/>
  <c r="G923" i="16"/>
  <c r="D924" i="16"/>
  <c r="E924" i="16"/>
  <c r="F924" i="16"/>
  <c r="G924" i="16"/>
  <c r="D925" i="16"/>
  <c r="E925" i="16"/>
  <c r="F925" i="16"/>
  <c r="G925" i="16"/>
  <c r="D926" i="16"/>
  <c r="E926" i="16"/>
  <c r="F926" i="16"/>
  <c r="G926" i="16"/>
  <c r="D927" i="16"/>
  <c r="E927" i="16"/>
  <c r="F927" i="16"/>
  <c r="G927" i="16"/>
  <c r="D928" i="16"/>
  <c r="E928" i="16"/>
  <c r="F928" i="16"/>
  <c r="G928" i="16"/>
  <c r="D929" i="16"/>
  <c r="E929" i="16"/>
  <c r="F929" i="16"/>
  <c r="G929" i="16"/>
  <c r="D930" i="16"/>
  <c r="E930" i="16"/>
  <c r="F930" i="16"/>
  <c r="G930" i="16"/>
  <c r="D931" i="16"/>
  <c r="E931" i="16"/>
  <c r="F931" i="16"/>
  <c r="G931" i="16"/>
  <c r="D932" i="16"/>
  <c r="E932" i="16"/>
  <c r="F932" i="16"/>
  <c r="G932" i="16"/>
  <c r="D933" i="16"/>
  <c r="E933" i="16"/>
  <c r="F933" i="16"/>
  <c r="G933" i="16"/>
  <c r="D934" i="16"/>
  <c r="E934" i="16"/>
  <c r="F934" i="16"/>
  <c r="G934" i="16"/>
  <c r="D935" i="16"/>
  <c r="E935" i="16"/>
  <c r="F935" i="16"/>
  <c r="G935" i="16"/>
  <c r="D936" i="16"/>
  <c r="E936" i="16"/>
  <c r="F936" i="16"/>
  <c r="G936" i="16"/>
  <c r="D937" i="16"/>
  <c r="E937" i="16"/>
  <c r="F937" i="16"/>
  <c r="G937" i="16"/>
  <c r="D938" i="16"/>
  <c r="E938" i="16"/>
  <c r="F938" i="16"/>
  <c r="G938" i="16"/>
  <c r="D939" i="16"/>
  <c r="E939" i="16"/>
  <c r="F939" i="16"/>
  <c r="G939" i="16"/>
  <c r="D940" i="16"/>
  <c r="E940" i="16"/>
  <c r="F940" i="16"/>
  <c r="G940" i="16"/>
  <c r="D941" i="16"/>
  <c r="E941" i="16"/>
  <c r="F941" i="16"/>
  <c r="G941" i="16"/>
  <c r="D942" i="16"/>
  <c r="E942" i="16"/>
  <c r="F942" i="16"/>
  <c r="G942" i="16"/>
  <c r="D943" i="16"/>
  <c r="E943" i="16"/>
  <c r="F943" i="16"/>
  <c r="G943" i="16"/>
  <c r="D944" i="16"/>
  <c r="E944" i="16"/>
  <c r="F944" i="16"/>
  <c r="G944" i="16"/>
  <c r="D945" i="16"/>
  <c r="E945" i="16"/>
  <c r="F945" i="16"/>
  <c r="G945" i="16"/>
  <c r="D946" i="16"/>
  <c r="E946" i="16"/>
  <c r="F946" i="16"/>
  <c r="G946" i="16"/>
  <c r="D947" i="16"/>
  <c r="E947" i="16"/>
  <c r="F947" i="16"/>
  <c r="G947" i="16"/>
  <c r="D948" i="16"/>
  <c r="E948" i="16"/>
  <c r="F948" i="16"/>
  <c r="G948" i="16"/>
  <c r="D949" i="16"/>
  <c r="E949" i="16"/>
  <c r="F949" i="16"/>
  <c r="G949" i="16"/>
  <c r="D950" i="16"/>
  <c r="E950" i="16"/>
  <c r="F950" i="16"/>
  <c r="G950" i="16"/>
  <c r="D951" i="16"/>
  <c r="E951" i="16"/>
  <c r="F951" i="16"/>
  <c r="G951" i="16"/>
  <c r="D952" i="16"/>
  <c r="E952" i="16"/>
  <c r="F952" i="16"/>
  <c r="G952" i="16"/>
  <c r="D953" i="16"/>
  <c r="E953" i="16"/>
  <c r="F953" i="16"/>
  <c r="G953" i="16"/>
  <c r="D954" i="16"/>
  <c r="E954" i="16"/>
  <c r="F954" i="16"/>
  <c r="G954" i="16"/>
  <c r="D955" i="16"/>
  <c r="E955" i="16"/>
  <c r="F955" i="16"/>
  <c r="G955" i="16"/>
  <c r="D956" i="16"/>
  <c r="E956" i="16"/>
  <c r="F956" i="16"/>
  <c r="G956" i="16"/>
  <c r="D957" i="16"/>
  <c r="E957" i="16"/>
  <c r="F957" i="16"/>
  <c r="G957" i="16"/>
  <c r="D958" i="16"/>
  <c r="E958" i="16"/>
  <c r="F958" i="16"/>
  <c r="G958" i="16"/>
  <c r="D959" i="16"/>
  <c r="E959" i="16"/>
  <c r="F959" i="16"/>
  <c r="G959" i="16"/>
  <c r="D960" i="16"/>
  <c r="E960" i="16"/>
  <c r="F960" i="16"/>
  <c r="G960" i="16"/>
  <c r="D961" i="16"/>
  <c r="E961" i="16"/>
  <c r="F961" i="16"/>
  <c r="G961" i="16"/>
  <c r="D962" i="16"/>
  <c r="E962" i="16"/>
  <c r="F962" i="16"/>
  <c r="G962" i="16"/>
  <c r="D963" i="16"/>
  <c r="E963" i="16"/>
  <c r="F963" i="16"/>
  <c r="G963" i="16"/>
  <c r="D964" i="16"/>
  <c r="E964" i="16"/>
  <c r="F964" i="16"/>
  <c r="G964" i="16"/>
  <c r="D965" i="16"/>
  <c r="E965" i="16"/>
  <c r="F965" i="16"/>
  <c r="G965" i="16"/>
  <c r="D966" i="16"/>
  <c r="E966" i="16"/>
  <c r="F966" i="16"/>
  <c r="G966" i="16"/>
  <c r="D967" i="16"/>
  <c r="E967" i="16"/>
  <c r="F967" i="16"/>
  <c r="G967" i="16"/>
  <c r="D968" i="16"/>
  <c r="E968" i="16"/>
  <c r="F968" i="16"/>
  <c r="G968" i="16"/>
  <c r="D969" i="16"/>
  <c r="E969" i="16"/>
  <c r="F969" i="16"/>
  <c r="G969" i="16"/>
  <c r="D970" i="16"/>
  <c r="E970" i="16"/>
  <c r="F970" i="16"/>
  <c r="G970" i="16"/>
  <c r="D971" i="16"/>
  <c r="E971" i="16"/>
  <c r="F971" i="16"/>
  <c r="G971" i="16"/>
  <c r="D972" i="16"/>
  <c r="E972" i="16"/>
  <c r="F972" i="16"/>
  <c r="G972" i="16"/>
  <c r="D973" i="16"/>
  <c r="E973" i="16"/>
  <c r="F973" i="16"/>
  <c r="G973" i="16"/>
  <c r="D974" i="16"/>
  <c r="E974" i="16"/>
  <c r="F974" i="16"/>
  <c r="G974" i="16"/>
  <c r="D975" i="16"/>
  <c r="E975" i="16"/>
  <c r="F975" i="16"/>
  <c r="G975" i="16"/>
  <c r="D976" i="16"/>
  <c r="E976" i="16"/>
  <c r="F976" i="16"/>
  <c r="G976" i="16"/>
  <c r="D977" i="16"/>
  <c r="E977" i="16"/>
  <c r="F977" i="16"/>
  <c r="G977" i="16"/>
  <c r="D978" i="16"/>
  <c r="E978" i="16"/>
  <c r="F978" i="16"/>
  <c r="G978" i="16"/>
  <c r="D979" i="16"/>
  <c r="E979" i="16"/>
  <c r="F979" i="16"/>
  <c r="G979" i="16"/>
  <c r="D980" i="16"/>
  <c r="E980" i="16"/>
  <c r="F980" i="16"/>
  <c r="G980" i="16"/>
  <c r="D981" i="16"/>
  <c r="E981" i="16"/>
  <c r="F981" i="16"/>
  <c r="G981" i="16"/>
  <c r="D982" i="16"/>
  <c r="E982" i="16"/>
  <c r="F982" i="16"/>
  <c r="G982" i="16"/>
  <c r="D983" i="16"/>
  <c r="E983" i="16"/>
  <c r="F983" i="16"/>
  <c r="G983" i="16"/>
  <c r="D984" i="16"/>
  <c r="E984" i="16"/>
  <c r="F984" i="16"/>
  <c r="G984" i="16"/>
  <c r="D985" i="16"/>
  <c r="E985" i="16"/>
  <c r="F985" i="16"/>
  <c r="G985" i="16"/>
  <c r="D986" i="16"/>
  <c r="E986" i="16"/>
  <c r="F986" i="16"/>
  <c r="G986" i="16"/>
  <c r="D987" i="16"/>
  <c r="E987" i="16"/>
  <c r="F987" i="16"/>
  <c r="G987" i="16"/>
  <c r="D988" i="16"/>
  <c r="E988" i="16"/>
  <c r="F988" i="16"/>
  <c r="G988" i="16"/>
  <c r="D989" i="16"/>
  <c r="E989" i="16"/>
  <c r="F989" i="16"/>
  <c r="G989" i="16"/>
  <c r="D990" i="16"/>
  <c r="E990" i="16"/>
  <c r="F990" i="16"/>
  <c r="G990" i="16"/>
  <c r="D991" i="16"/>
  <c r="E991" i="16"/>
  <c r="F991" i="16"/>
  <c r="G991" i="16"/>
  <c r="D992" i="16"/>
  <c r="E992" i="16"/>
  <c r="F992" i="16"/>
  <c r="G992" i="16"/>
  <c r="D993" i="16"/>
  <c r="E993" i="16"/>
  <c r="F993" i="16"/>
  <c r="G993" i="16"/>
  <c r="D994" i="16"/>
  <c r="E994" i="16"/>
  <c r="F994" i="16"/>
  <c r="G994" i="16"/>
  <c r="D995" i="16"/>
  <c r="E995" i="16"/>
  <c r="F995" i="16"/>
  <c r="G995" i="16"/>
  <c r="D996" i="16"/>
  <c r="E996" i="16"/>
  <c r="F996" i="16"/>
  <c r="G996" i="16"/>
  <c r="D997" i="16"/>
  <c r="E997" i="16"/>
  <c r="F997" i="16"/>
  <c r="G997" i="16"/>
  <c r="D998" i="16"/>
  <c r="E998" i="16"/>
  <c r="F998" i="16"/>
  <c r="G998" i="16"/>
  <c r="D999" i="16"/>
  <c r="E999" i="16"/>
  <c r="F999" i="16"/>
  <c r="G999" i="16"/>
  <c r="D1000" i="16"/>
  <c r="E1000" i="16"/>
  <c r="F1000" i="16"/>
  <c r="G1000" i="16"/>
  <c r="D1001" i="16"/>
  <c r="E1001" i="16"/>
  <c r="F1001" i="16"/>
  <c r="G1001" i="16"/>
  <c r="D1002" i="16"/>
  <c r="E1002" i="16"/>
  <c r="F1002" i="16"/>
  <c r="G1002" i="16"/>
  <c r="D1003" i="16"/>
  <c r="E1003" i="16"/>
  <c r="F1003" i="16"/>
  <c r="G1003" i="16"/>
  <c r="D1004" i="16"/>
  <c r="E1004" i="16"/>
  <c r="F1004" i="16"/>
  <c r="G1004" i="16"/>
  <c r="D1005" i="16"/>
  <c r="E1005" i="16"/>
  <c r="F1005" i="16"/>
  <c r="G1005" i="16"/>
  <c r="D1006" i="16"/>
  <c r="E1006" i="16"/>
  <c r="F1006" i="16"/>
  <c r="G1006" i="16"/>
  <c r="D1007" i="16"/>
  <c r="E1007" i="16"/>
  <c r="F1007" i="16"/>
  <c r="G1007" i="16"/>
  <c r="D1008" i="16"/>
  <c r="E1008" i="16"/>
  <c r="F1008" i="16"/>
  <c r="G1008" i="16"/>
  <c r="D1009" i="16"/>
  <c r="E1009" i="16"/>
  <c r="F1009" i="16"/>
  <c r="G1009" i="16"/>
  <c r="D1010" i="16"/>
  <c r="E1010" i="16"/>
  <c r="F1010" i="16"/>
  <c r="G1010" i="16"/>
  <c r="D1011" i="16"/>
  <c r="E1011" i="16"/>
  <c r="F1011" i="16"/>
  <c r="G1011" i="16"/>
  <c r="D1012" i="16"/>
  <c r="E1012" i="16"/>
  <c r="F1012" i="16"/>
  <c r="G1012" i="16"/>
  <c r="D1013" i="16"/>
  <c r="E1013" i="16"/>
  <c r="F1013" i="16"/>
  <c r="G1013" i="16"/>
  <c r="D1014" i="16"/>
  <c r="E1014" i="16"/>
  <c r="F1014" i="16"/>
  <c r="G1014" i="16"/>
  <c r="D1015" i="16"/>
  <c r="E1015" i="16"/>
  <c r="F1015" i="16"/>
  <c r="G1015" i="16"/>
  <c r="D1016" i="16"/>
  <c r="E1016" i="16"/>
  <c r="F1016" i="16"/>
  <c r="G1016" i="16"/>
  <c r="D1017" i="16"/>
  <c r="E1017" i="16"/>
  <c r="F1017" i="16"/>
  <c r="G1017" i="16"/>
  <c r="D1018" i="16"/>
  <c r="E1018" i="16"/>
  <c r="F1018" i="16"/>
  <c r="G1018" i="16"/>
  <c r="D1019" i="16"/>
  <c r="E1019" i="16"/>
  <c r="F1019" i="16"/>
  <c r="G1019" i="16"/>
  <c r="D1020" i="16"/>
  <c r="E1020" i="16"/>
  <c r="F1020" i="16"/>
  <c r="G1020" i="16"/>
  <c r="D1021" i="16"/>
  <c r="E1021" i="16"/>
  <c r="F1021" i="16"/>
  <c r="G1021" i="16"/>
  <c r="D1022" i="16"/>
  <c r="E1022" i="16"/>
  <c r="F1022" i="16"/>
  <c r="G1022" i="16"/>
  <c r="D1023" i="16"/>
  <c r="E1023" i="16"/>
  <c r="F1023" i="16"/>
  <c r="G1023" i="16"/>
  <c r="C20" i="16" l="1"/>
  <c r="F14" i="16" s="1"/>
  <c r="F15" i="16" s="1"/>
  <c r="B20" i="16"/>
  <c r="F10" i="16" s="1"/>
  <c r="F11"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<sst xmlns="http://schemas.openxmlformats.org/spreadsheetml/2006/main" count="6081" uniqueCount="3179">
  <si>
    <t>JNJ</t>
  </si>
  <si>
    <r>
      <rPr>
        <sz val="8"/>
        <color indexed="17"/>
        <rFont val="Arial"/>
        <family val="2"/>
      </rPr>
      <t>*</t>
    </r>
    <r>
      <rPr>
        <sz val="8"/>
        <color indexed="8"/>
        <rFont val="Arial"/>
        <family val="2"/>
      </rPr>
      <t>Denotes proprietary information.</t>
    </r>
  </si>
  <si>
    <t>Health Care (Primary)</t>
  </si>
  <si>
    <t>Keros Therapeutics, Inc., a clinical-stage biopharmaceutical company, develops and commercializes novel therapeutics for patients with disorders that are linked to dysfunctional signaling of the transforming growth factor-beta family of proteins in the United States. The company’s lead product candidate is KER-050, which is being developed for the treatment of low blood cell counts, or cytopenias, including anemia and thrombocytopenia in patients with myelodysplastic syndromes, as well as in patients with myelofibrosis. It also develops KER-012, which is in Phase II clinical trial to treat pulmonary arterial hypertension and cardiovascular disorders; and KER-065 that is in Phase I clinical trial for the treatment neuromuscular diseases. The company has collaboration and license agreement with Hansoh (Shanghai) Healthtech Co., Ltd. to develop, manufacture, and commercialize elritercept and licensed products containing elritercept. Keros Therapeutics, Inc. was incorporated in 2015 and is headquartered in Lexington, Massachusetts.</t>
  </si>
  <si>
    <t>Keros Therapeutics, Inc.</t>
  </si>
  <si>
    <t>Common Stock</t>
  </si>
  <si>
    <t>NasdaqGM:KROS</t>
  </si>
  <si>
    <t>Zentalis Pharmaceuticals, Inc., a clinical-stage biopharmaceutical company, focuses on discovering and developing small molecule therapeutics for the treatment of various cancers in the United States. The company develops azenosertib, which is in a Phase 3 clinical trial for the treatment of ovarian cancer and other tumor types. It also develops ZN-c3-001, a phase 1 study that evaluated azenosertib monotherapy in solid tumors; and MAMMOTH (ZN-c3-006) is a Phase 1/2 clinical trial of azenosertib in patients with PARP-inhibitor resistant ovarian cancer. It has licensing agreements and strategic collaborations with Recurium IP Holdings, LLC. Zentalis Pharmaceuticals, Inc. was incorporated in 2014 and is headquartered in San Diego, California.</t>
  </si>
  <si>
    <t>Zentalis Pharmaceuticals, Inc.</t>
  </si>
  <si>
    <t>Common Shares</t>
  </si>
  <si>
    <t>NasdaqGM:ZNTL</t>
  </si>
  <si>
    <t>Alector, Inc., a late-stage clinical biotechnology company, develops therapies that is focused on counteracting the devastating progression of neurodegenerative diseases. The company’s products under development include Latozinemab (AL001), an investigational human recombinant monoclonal antibody designed to elevate progranulin (PGRN), a protein encoded by the granulin (GRN) gene that regulates lysosomal function, neuronal survival, and inflammation in the brain. Its lead PGRN-elevating candidate is being developed for the potential treatment of frontotemporal dementia with a granulin gene mutation (FTD-GRN) which is caused by heterozygous loss-of-function (LOF) mutations in the GRN gene and results in PGRN haploinsufficiency and is in Phase 3 clinical trial. It also develops AL101/GSK4527226 that is in Phase 2 clinical trial for the treatment of neurodegenerative diseases, including Alzheimer’s and Parkinson’s diseases. In addition, the company’s preclinical and research pipeline products include ADP037-ABC, a proprietary anti-amyloid beta (Aß) antibody paired with proprietary ABC for the treatment of AD; ADP050-ABC, a GCase replacement therapy paired with proprietary ABC for GBA gene mutation carriers with Parkinson’s disease and Lewy body dementia; ADP056, a Reelin modulator designed to block tau pathology and promote synaptic function in AD; and ADP063-ABC and ADP064-ABC that are therapeutic candidates paired with proprietary ABC that target tau pathology in AD through distinct approaches. It has a strategic collaboration agreement with GlaxoSmithKline plc for the development and commercialization of progranulin-elevating monoclonal antibodies, including latozinemab and AL101 to treat neurodegenerative diseases. The company was founded in 2013 and is headquartered in South San Francisco, California.</t>
  </si>
  <si>
    <t>Alector, Inc.</t>
  </si>
  <si>
    <t>NasdaqGS:ALEC</t>
  </si>
  <si>
    <t>American Well Corporation, an enterprise platform and software company, delivers digitally enabling hybrid care in the United States and internationally. The company offers Converge, a cloud-based platform that enables health providers, payers, and innovators to provide in-person, virtual and automated care; and delivers virtual primary care, post-discharge follow-up, chronic condition management, virtual nursing, e-sitting, on-demand and scheduled virtual visits, specialty consults, automated care, and behavioral health, as well as offers specialty care programs, including dermatology, musculoskeletal care, second opinion, and cardiometabolic care for patients and members. It also provides Carepoint devices, which transforms proprietary carts, peripherals, tablets, and TVs into digital access points in clinical settings. In addition, the company offers Amwell Medical Group network services consisting of primary and urgent care, behavioral health therapy, lactation counseling, and nutrition services. Further, it provides professional services to facilitate implementation, workflow design, systems integration, and service expansion for its products, as well as patient and provider engagement services. The company sells its products through field sales professionals, channel partners, and value-added resellers. It serves providers, payers, and the government, as well as the higher education sector. American Well Corporation was incorporated in 2006 and is headquartered in Boston, Massachusetts.</t>
  </si>
  <si>
    <t>American Well Corporation</t>
  </si>
  <si>
    <t>Class A Common Stock</t>
  </si>
  <si>
    <t>NYSE:AMWL</t>
  </si>
  <si>
    <t>Arvinas, Inc., a clinical-stage biotechnology company, engages in the discovery, development, and commercialization of therapies to degrade disease-causing proteins. The company engineers proteolysis targeting chimeras (PROTAC) targeted protein degraders that are designed to harness the body’s own natural protein disposal system to degrade and remove disease-causing proteins. Its product pipeline includes Bavdegalutamide and ARV-766, investigational orally bioavailable PROTAC protein degraders for the treatment of men with metastatic castration-resistant prostate cancer, which are in Phase 3 clinical trials; and ARV-471, an orally bioavailable estrogen receptor degrading PROTAC targeted protein degrader for the treatment of patients with locally advanced or metastatic estrogen receptor+/human epidermal growth factor receptor 2-breast cancer, which is Phase 3 clinical trial. The company’s products also consists ARV 393, orally bioavailable PROTAC designed to degrade BCL6, a transcriptional repressor and a key regulator of normal B-cell maturation and differentiation processes which is in Phase 1 first-in-human clinical trial; ARV 102 for the treatment of neurodegenerative diseases, which is in Phase 1 clinical trial; and KRAS G12D program is in preclinical development for pancreatic and colorectal cancers. Arvinas, Inc. has collaborations with Pfizer Inc., Genentech, Inc., F. Hoffman-La Roche Ltd., Carrick Therapeutics Limited, and Bayer AG. The company was founded in 2013 and is based in New Haven, Connecticut.</t>
  </si>
  <si>
    <t>Arvinas, Inc.</t>
  </si>
  <si>
    <t>NasdaqGS:ARVN</t>
  </si>
  <si>
    <t>Atea Pharmaceuticals, Inc., a clinical-stage biopharmaceutical company, discovers, develops, and commercializes oral antiviral therapeutics for patients with serious viral infections. Its lead product candidate is the regimen of bemnifosbuvir, a nucleotide NS5B inhibitor, and ruzasvir, an NS5A inhibitor, which is in Phase 3 clinical trial for the treatment of hepatitis C virus (HCV). It has a license agreement with MSD International GmbH for the development, manufacture, and commercialization of ruzasvir. Atea Pharmaceuticals, Inc. was incorporated in 2012 and is headquartered in Boston, Massachusetts.</t>
  </si>
  <si>
    <t>Atea Pharmaceuticals, Inc.</t>
  </si>
  <si>
    <t>NasdaqGS:AVIR</t>
  </si>
  <si>
    <t>Metagenomi, Inc., a genetic medicines company, develops therapeutics for patients using metagenomics-derived genome editing toolbox in the United States. Its genome editing toolbox includes nuclease-based genome editing, base editors, RNA-mediated integration, including prime editing, and DNA-mediated integration, such CRISPR-associated transposases. The company has a collaboration and license agreement with Ionis Pharmaceuticals, Inc. to research, develop and commercialize investigational medicines using genome editing technologies; and a development, option, and license agreement with Affini-T Therapeutics, Inc. to develop and commercialize gene edited TCR-based therapeutic products exclusively in the field of treatment, prevention, or diagnosis of any human cancer. Metagenomi, Inc. was incorporated in 2016 and is headquartered in Emeryville, California.</t>
  </si>
  <si>
    <t>Metagenomi, Inc.</t>
  </si>
  <si>
    <t>NasdaqGS:MGX</t>
  </si>
  <si>
    <t>-</t>
  </si>
  <si>
    <t>Pliant Therapeutics, Inc., a biopharmaceutical company, discovers, develops, and commercializes novel therapies for the treatment of fibrosis and related diseases. The company’s lead candidate includes bexotegrast, an oral, small-molecule, dual selective inhibitor of avß6 and avß1 integrins, which has completed phase 2a trial for primary sclerosing cholangitis. It also develops PLN-1474, an oral, small-molecule selective inhibitor of avß1 for the treatment of liver fibrosis associated with nonalcoholic steatohepatitis; PLN-101095, a dual inhibitor of integrins avß8 and avß1 for the treatment of solid tumors; and PLN-101325, a phase 1-ready program for treatment of the muscular dystrophies, including duchenne muscular dystrophy. Pliant Therapeutics, Inc. was incorporated in 2015 and is headquartered in South San Francisco, California.</t>
  </si>
  <si>
    <t>Pliant Therapeutics, Inc.</t>
  </si>
  <si>
    <t>NasdaqGS:PLRX</t>
  </si>
  <si>
    <t>Sutro Biopharma, Inc. operates as a oncology company. The company develops site-specific and novel-format antibody drug conjugates (ADCs) that enables its proprietary integrated cell-free protein synthesis platform, XpressCF; and site-specific conjugation platform, XpressCF+. Its lead product candidate includes STRO-004, a tissue factor (TF) targeting ADC for the treatment of TF-expressing solid tumors, including cervical, lung, and breast cancer. The company also develops VAX-24 and Vax-31 pneumococcal conjugate vaccine candidates that is in Phase II/III clinical trials for the treatment of invasive pneumococcal disease; and STRO-003, an ADC directed against an anti-receptor tyrosine kinase-like orphan receptor 1 (ROR1) for the treatment of solid tumors, such as triple negative breast cancer, non-small cell lung cancer, and ovarian cancer, as well as hematological cancers. Sutro Biopharma, Inc. has collaboration and license agreements with Vaxcyte to discover and develop vaccine candidates for the treatment or prophylaxis of infectious diseases; Tasly Biopharmaceuticals Co., Ltd. to develop and commercialize STRO-002 in Greater China; Ipsen to develop and commercialize STRO-003, an ADC targeting ROR1; and Astellas Pharma Inc. to develop immunostimulatory ADC. The company was formerly known as Fundamental Applied Biology, Inc. Sutro Biopharma, Inc. was incorporated in 2003 and is headquartered in South San Francisco, California.</t>
  </si>
  <si>
    <t>Sutro Biopharma, Inc.</t>
  </si>
  <si>
    <t>NasdaqGM:STRO</t>
  </si>
  <si>
    <t>Nkarta, Inc., a clinical-stage biopharmaceutical company, develops and commercializes natural killer cell therapies for cancer and autoimmune disease treatment. The company’s lead product candidate is NKX019, a chimeric antigen receptor-natural killer (CAR NK) targeting the CD19 antigen, which is in Phase 1 clinical trial for the treatment of lupus nephritis; systemic sclerosis; idiopathic inflammatory myopathy; and antineutrophil cytoplasmic antibody (ANCA)-associated vasculitis, as well as for systemic lupus erythematosus and myasthenia gravis. It has a research collaboration agreement with CRISPR Therapeutics AG. Nkarta, Inc. was incorporated in 2015 and is based in South San Francisco, California.</t>
  </si>
  <si>
    <t>Nkarta, Inc.</t>
  </si>
  <si>
    <t>NasdaqGS:NKTX</t>
  </si>
  <si>
    <t>SAB Biotherapeutics, Inc., a clinical-stage biopharmaceutical company, focuses on the development of human polyclonal immunotherapeutic antibodies to address immune system disorders. It has applied advanced genetic engineering to develop transchromosomic for hyperimmunization and plasma collection, as well as develops product to treat diseases, including type 1 diabetes (T1D) and other autoimmune disorders. In addition, its lead product candidate SAB-142, a human, multi-target anti-thymocyte globulin treatment, currently under Phase 2b clinical trials in delaying the onset or progression of type 1. SAB Biotherapeutics, Inc. was founded in 2014 and is headquartered in Miami Beach, Florida.</t>
  </si>
  <si>
    <t>SAB Biotherapeutics, Inc.</t>
  </si>
  <si>
    <t>NasdaqCM:SABS</t>
  </si>
  <si>
    <t>XBiotech Inc., a biopharmaceutical company, discovers, develops, and commercializes true human monoclonal antibodies for treating various diseases. It develops a pipeline of product candidates targeting inflammatory and infectious diseases. The company is also developing interleukin-1 alpha therapies to various medical conditions, such as cancer, stroke, heart attack, or arthritis; and mediates tissue breakdown, angiogenesis, the formation of blood clots, malaise, muscle wasting, and general inflammation. The company was incorporated in 2005 and is headquartered in Austin, Texas.</t>
  </si>
  <si>
    <t>XBiotech Inc.</t>
  </si>
  <si>
    <t>NasdaqGS:XBIT</t>
  </si>
  <si>
    <t>Seer, Inc., a life sciences company, develops and commercializes products to decode the biology of the proteome. The company offers Proteograph Product Suite, an integrated solution that includes proprietary engineered nanoparticles, consumables, automation instrumentation, and data analysis software to perform proteomic analysis to provide a solution that can be incorporated by nearly any lab for research use only. It markets and sells its products for research use only, which cover academic institutions, life sciences, and research laboratories, as well as biopharmaceutical and biotechnology companies for non-diagnostic and non-clinical purposes. The company operates in China, Australia, Eastern Europe, Israel, Japan and South Africa. The company was formerly known as Seer Biosciences, Inc. and changed its name to Seer, Inc. in July 2018. Seer, Inc. was incorporated in 2017 and is headquartered in Redwood City, California.</t>
  </si>
  <si>
    <t>Seer, Inc.</t>
  </si>
  <si>
    <t>NasdaqGS:SEER</t>
  </si>
  <si>
    <t>Whitehawk Therapeutics, Inc., an oncology therapeutics company that develops technologies to establish tumor biology for cancer treatments. It provides a three-asset antibody-drug conjugate (ADC) portfolio to treat cancer. The company was formerly known as Aadi Bioscience, Inc. and changed its name to Whitehawk Therapeutics, Inc. in March 2025. Whitehawk Therapeutics, Inc. was incorporated in 2007 and is headquartered in Morristown, New Jersey.</t>
  </si>
  <si>
    <t>Whitehawk Therapeutics, Inc.</t>
  </si>
  <si>
    <t>NasdaqCM:WHWK</t>
  </si>
  <si>
    <t>Xilio Therapeutics, Inc., a clinical-stage biotechnology company, engages in the discovery and development of tumor-activated immuno-oncology therapies. The company’s checkpoint inhibitor program includes XTX101, an investigational Fc-enhanced, tumor-activated anti-CTLA-4 mAb that is in Phase 2 clinical trial for patients with advanced solid tumors. It also develops cytokine programs, which comprises XTX202, a tumor-activated beta-gamma biased IL-2, currently under Phase 2 clinal trials; and XTX301, an investigational tumor-activated, engineered IL-12 molecule, currently under Phase 1 studies. The company was founded in 2016 and is headquartered in Waltham, Massachusetts.</t>
  </si>
  <si>
    <t>Xilio Therapeutics, Inc.</t>
  </si>
  <si>
    <t>NasdaqCM:XLO</t>
  </si>
  <si>
    <t>Acrivon Therapeutics, Inc., a clinical stage biopharmaceutical company, discovers and develops oncology medicines for patients whose tumors are predicted to be sensitive to each specific medicine by utilizing its generative phosphoproteomics platform. The company operates Acrivon Predictive Precision Proteomics (AP3), a precision medicine platform that enables the creation of drug specific proprietary OncoSignature companion diagnostics that are used to identify the patients to benefit from its drug candidates. Its lead clinical candidate is ACR-368, a selective small molecule inhibitor targeting CHK1 and CHK2 for the treatment of patients with endometrial and platinum-resistant ovarian cancer, and SCCs, such as SCCHN and anal cancer. The company is also developing ACR-2316, a dual WEE1 and PKMYT1 inhibitor small molecule candidate; and a preclinical stage AP3-and co-crystallography-based preclinical cell cycle program. Acrivon Therapeutics, Inc. was incorporated in 2018 and is based in Watertown, Massachusetts.</t>
  </si>
  <si>
    <t>Acrivon Therapeutics, Inc.</t>
  </si>
  <si>
    <t>NasdaqGM:ACRV</t>
  </si>
  <si>
    <t>PMV Pharmaceuticals, Inc., a precision oncology company, engages in the discovery and development of small molecule and tumor-agnostic therapies for p53 mutations in cancer. It’s lead product candidate is rezatapopt, an orally available small molecule that potently and selectively correct p53 misfolding caused by p53 mutation, Y220C, while sparing wild-type p53. The company was formerly known as PJ Pharmaceuticals, Inc. and changed its name to PMV Pharmaceuticals, Inc. in July 2013. PMV Pharmaceuticals, Inc. was incorporated in 2013 and is based in Princeton, New Jersey.</t>
  </si>
  <si>
    <t>PMV Pharmaceuticals, Inc.</t>
  </si>
  <si>
    <t>NasdaqGS:PMVP</t>
  </si>
  <si>
    <t>Aligos Therapeutics, Inc., a clinical-stage biopharmaceutical company, focuses on the development of novel therapeutics to address unmet medical needs in viral and liver diseases. Its drug candidate, ALG-055009, a small molecule THR-ß agonist that is in the Phase 2a clinical trial for the treatment of non-alcoholic steatohepatitis (NASH). The company also develops ALG-000184, a capsid assembly modulator, which is completed Phase 1b clinical trial to treat chronic hepatitis B (CHB); and ALG-125755, a siRNA drug candidate, which is in Phase I clinical trial for the treatment of CHB. In addition, it develops ALG-097558, which is in Phase 2 clinical trial for the treatment of coronavirus. The company has entered into license and research collaboration agreement with Merck to discover, research, optimize, and develop oligonucleotides directed against a NASH; license agreement with Emory University to provide hepatitis B virus capsid assembly modulator technology; license agreement with Luxna Biotech Co., Ltd. to develop and commercialize products containing oligonucleotides targeting hepatitis B virus genome; and research, licensing, and commercialization agreement with Katholieke Universiteit Leuven to develop coronavirus protease inhibitors. It also has a clinical collaboration with Xiamen Amoytop Biotech Co., Ltd. The company was incorporated in 2018 and is headquartered in South San Francisco, California.</t>
  </si>
  <si>
    <t>Aligos Therapeutics, Inc.</t>
  </si>
  <si>
    <t>NasdaqCM:ALGS</t>
  </si>
  <si>
    <t>Century Therapeutics, Inc., a clinical-stage biotechnology company, engages in the development of allogeneic cell therapies for the treatment of solid tumor, hematological malignancies, and autoimmune diseases. Its lead product candidate is CNTY-101, an allogeneic, induced pluripotent stem cells (iPSCs)-derived chimeric antigen receptors (CAR)-iNK cell therapy, under Phase 1 trials targeting CD19 for relapsed and refractory B-cell lymphoma. The company is also involved in the development of CNTY-308, a CD19-targeted CAR-iT cell therapy engineered with Allo-Evasion 5.0 demonstrating preclinical efficacy comparable to autologous CD19 CAR-T cells for the treatment of B-cell mediated autoimmune diseases and malignancies; and CNTY-341, A CD19/CD22 dual-targeted CAR-iT cell therapy engineered with Allo-Evasion 5.0 which pairs dual targeting and primary T-cell-like functionality in an allogeneic cell with the goal of providing a differentiated therapy for B cell malignancies that are in preclinical trial. In addition, it develops solid tumor CAR iT program exploiting Nectin-4 CAR and other validated targets, engineered with Allo-Evasion 5.0 and additional engineering aimed at overcoming the key barriers to success in solid tumors, as well as non-immune effector. The company was incorporated in 2018 and is headquartered in Philadelphia, Pennsylvania.</t>
  </si>
  <si>
    <t>Century Therapeutics, Inc.</t>
  </si>
  <si>
    <t>NasdaqCM:IPSC</t>
  </si>
  <si>
    <t>Climb Bio, Inc., a clinical-stage biotechnology company, focuses on developing therapies for immune-mediated diseases. The company develops budoprutug, an anti-CD19 monoclonal antibody for the treatment of B-cell mediated diseases. It is also developing budoprutug IV for the treatment of primary membranous nephropathy, immune thrombocytopenia, and systemic lupus erythematosus. In addition, the company is developing CLYM116, a preclinical stage anti A Proliferation-inducing Ligand (APRIL) monoclonal antibody for the treatment of immunoglobin A nephropathy (IgAN). The company was formerly known as Eliem Therapeutics, Inc. and changed its name to Climb Bio, Inc. in October 2024. Climb Bio, Inc. was incorporated in 2018 and is headquartered in Wellesley Hills, Massachusetts.</t>
  </si>
  <si>
    <t>Climb Bio, Inc.</t>
  </si>
  <si>
    <t>NasdaqGM:CLYM</t>
  </si>
  <si>
    <t>Oramed Pharmaceuticals Inc. engages in the research and development of pharmaceutical solutions with a technology platform for the oral delivery of therapeutic proteins. It develops ORMD-0801, an oral insulin capsule, which is in phase III clinical trial for the treatment of individuals with diabetes. The company has license agreements with Oravax Medical Inc. to commercialize oral vaccines for COVID-19 and other novel coronaviruses. Oramed Pharmaceuticals Inc. was incorporated in 2002 and is headquartered in New York, New York.</t>
  </si>
  <si>
    <t>Oramed Pharmaceuticals Inc.</t>
  </si>
  <si>
    <t>NasdaqCM:ORMP</t>
  </si>
  <si>
    <t>Repare Therapeutics Inc., a clinical-stage precision oncology company, engages in the discovery and development of therapeutics in Switzerland and the United States. The company uses its proprietary, genome-wide and CRISPR-enabled SNIPRx platform to discover and develop cancer therapies that treat cancers due to mechanisms of genomic instability, including DNA damage repair. It also develops camonsertib (RP-3500), a potent and selective oral small molecule inhibitor of Ataxia-Telangiectasia and Rad3-related protein kinase that is in Phase 1/2 clinical trial for the treatment of solid tumors; and lunresertib (RP-6306), a selective and potent oral small molecule inhibitor of Protein Kinase Membrane-associated tyrosine-and threonine-specific cdc-2 inhibitory kinase that is in Phase 1/2 clinical trial. In addition, the company is developing RP-1664, an oral PLK4 inhibitor in Phase 1 clinical trial to harness the synthetic lethal relationship with TRIM37 amplification or overexpression in solid tumors; and RP-3467, an inhibitor of adenosinetriphosphatase activity on the helicase domain of DNA polymerase theta that is in Phase 1 clinical trial. The company has strategic collaborations with Hoffmann-La Roche Inc., F. HoffmannLa Roche Ltd, Debiopharm International S.A., Bristol-Myers Squibb Company, Ono Pharmaceutical Company Ltd., and New York University. Repare Therapeutics Inc. was incorporated in 2016 and is headquartered in Montreal, Canada.</t>
  </si>
  <si>
    <t>Repare Therapeutics Inc.</t>
  </si>
  <si>
    <t>NasdaqGS:RPTX</t>
  </si>
  <si>
    <t>Boundless Bio, Inc., a clinical-stage oncology company, develops cancer therapeutics to address the unmet need of patients with oncogene amplified tumors by interrogating extrachromosomal DNA (ecDNA). The company’s lead product candidate is BBI-355, an ecDNA-directed therapeutic candidate and oral inhibitor of checkpoint kinase 1 that is in Phase 1/2 clinical trial in patients with oncogene amplified cancers. It also develops BBI-098, a picomolar biochemical inhibition of checkpoint kinase 1 demonstrating central nervous system penetrance in preclinical models. In addition, the company offers ECHO, an ecDNA harboring oncogenes diagnostic test to detect ecDNA in patient tumor specimens; and Spyglass platform, a platform used to identify druggable targets in oncogene amplified cancers. The company was formerly known as Pretzel Therapeutics, Inc. and changed its name to Boundless Bio, Inc. in July 2019. Boundless Bio, Inc. was incorporated in 2018 and is headquartered in San Diego, California.</t>
  </si>
  <si>
    <t>Boundless Bio, Inc.</t>
  </si>
  <si>
    <t>NasdaqGS:BOLD</t>
  </si>
  <si>
    <t>Universe Pharmaceuticals INC, through its subsidiaries, engages in the manufacturing, marketing, distribution, and sells of traditional Chinese medicine derivative products in China. The company offers products for the treatment and relief of common chronic health conditions in the elderly for physical wellness and longevity; and cold and flu medications. It also provides guben yanling, shenrong weisheng, and quanlu pill; yangxue danggui and qiangli pipa syrup; wuzi yanzong oral, fengtong medicinal, shenrong medicinal, qishe medicinal, fengshitong medicinal, and shiquan dabu medicinal liquor; paracetamol granule for children; and isatis root granule. In addition, the company distributes and sells third-party products, including biomedical drugs, medical instruments, traditional Chinese medicine pieces, and dietary supplements. It primarily serves pharmaceutical companies, hospitals, clinics, and drugstore chains. The company was founded in 1998 and is headquartered in Ji'An, China. Universe Pharmaceuticals INC is a subsidiary of Sununion Holding Group Limited.</t>
  </si>
  <si>
    <t>Universe Pharmaceuticals INC</t>
  </si>
  <si>
    <t>Ordinary Shares</t>
  </si>
  <si>
    <t>NasdaqCM:UPC</t>
  </si>
  <si>
    <t>OraSure Technologies, Inc., together with its subsidiaries, develops, manufactures, markets, sells, and distributes diagnostic and specimen collection devices and products in the United States, Europe, Africa, and internationally. It offers OraQuick Rapid HIV test, OraQuick In-Home HIV test, OraQuick HIV self-test, OraQuick HCV rapid antibody test and self-test, Syphilis health check rapid diagnostic test, OraQuick Ebola rapid antigen test, InteliSwab COVID-19 rapid test, InteliSwab COVID-19 rapid test pro, InteliSwab COVID-19 rapid test rx, and OraSure oral fluid collection device for HIV-1 antibodies; Intercept drug testing systems; immunoassay tests and reagents; and Q.E.D. saliva alcohol test. The company also provides genomic products under the Oragene and ORAcollect brands for collecting genetic material from human saliva; and Colli-Pee collection devices for the volumetric collection of void urine samples. In addition, it provides microbiome products, such as OMNIgene GUT for self-collecting microbial DNA from feces or stool samples for gut microbiome profiling; OMNIgene GUT DNA and RNA collection devices; OMNIgene SALIVA DNA and RNA collection devices; and OMNIgene GUT Dx collection device for collection of human fecal samples and the stabilization of DNA from the bacterial community. Further, the company offers other diagnostic products, such as immunoassays and other in vitro diagnostic tests. Additionally, it develops a molecular self-test for chlamydia trachomatis and neisseria gonorrhoeae. The company sells its products to clinical laboratories, hospitals, clinics, community-based organizations and other public health organizations, distributors, government agencies, physicians’ offices, commercial and industrial entities, disease risk management, diagnostics, pharmaceutical, biotech, nutrition, companion animal, and environmental markets. OraSure Technologies, Inc. was incorporated in 2000 and is headquartered in Bethlehem, Pennsylvania.</t>
  </si>
  <si>
    <t>OraSure Technologies, Inc.</t>
  </si>
  <si>
    <t>NasdaqGS:OSUR</t>
  </si>
  <si>
    <t>agilon health, inc. provides healthcare services for seniors through primary care physicians in the communities of the United States. It offers a platform that manages the total healthcare needs of the patients by subscription-like per-member per-month. The company was formerly known as Agilon Health Topco, Inc. and changed its name to agilon health, inc. in March 2021. The company was founded in 2016 and is based in Westerville, Ohio.</t>
  </si>
  <si>
    <t>agilon health, inc.</t>
  </si>
  <si>
    <t>NYSE:AGL</t>
  </si>
  <si>
    <t>Kezar Life Sciences, Inc., a clinical-stage biotechnology company, engages in the discovery and development of novel small molecule therapeutics to treat unmet needs in immune-mediated diseases in the United States. The company’s lead product candidate is zetomipzomib (KZR-616), a selective immunoproteasome inhibitor for various indications, including lupus nephritis, dermatomyositis, and polymyositis; and Phase 1b/2 clinical trials in systemic lupus erythematosus. It is also developing KZR-261, a novel first-in-class protein secretion inhibitor for the treatment of tumors resistant to traditional chemotherapeutics. Kezar Life Sciences, Inc. was incorporated in 2015 and is headquartered in South San Francisco, California.</t>
  </si>
  <si>
    <t>Kezar Life Sciences, Inc.</t>
  </si>
  <si>
    <t>NasdaqCM:KZR</t>
  </si>
  <si>
    <t>Rallybio Corporation, a clinical-stage biotechnology company, engages in development and commercialization of life-transforming therapies for patients suffering from severe and rare diseases. Its lead product candidate is RLYB212, a monoclonal anti-HPA-1a antibody which is in Phase II clinical trial for the prevention of fetal and neonatal alloimmune thrombocytopenia (FNAIT); and RLYB211 for the prevention of FNAIT. The company is also developing RLYB114, a pegylated complement factor 5 (C5)-targeted Affibody molecule in preclinical development for the treatment of complement-mediated ophthalmic diseases; RLYB116, an inhibitor of complement component 5 (C5) to treat several diseases of complement dysregulation which has completed phase 1 trial; and RLYB332, a preclinical antibody, for the treatment of severe anemia with ineffective erythropoiesis and iron overload. It entered into a strategic alliance with AbCellera to discover, develop, and commercialize novel antibody-based therapeutics for rare diseases. Rallybio has collaboration with Exscientia for the development of small molecule therapeutics for rare diseases; and collaboration agreement with Johnson &amp; Johnson to provide pregnant individuals therapeutic solutions at risk of fetal and neonatal alloimmune thrombocytopenia. The company was founded in 2018 and is headquartered in New Haven, Connecticut.</t>
  </si>
  <si>
    <t>Rallybio Corporation</t>
  </si>
  <si>
    <t>NasdaqCM:RLYB</t>
  </si>
  <si>
    <t>Artiva Biotherapeutics, Inc., a clinical-stage biotechnology company, focuses on developing natural killer (NK) cell-based therapies for patients suffering from autoimmune diseases and cancers. The company's lead product candidate includes AlloNK, an off-the-shelf NK cell therapy for patients with autoimmune diseases and cancers, such as rheumatoid arthritis, systemic lupus erythematosus, lupus nephritis, rheumatoid arthritis, pemphigus vulgaris, the anti-neutrophil cytoplasmic antibody -associated vasculitis subtypes granulomatosis with polyangiitis/microscopic polyangiitis, and B-cell-non-Hodgkin lymphoma. It also develops AB-201, an allogeneic anti- human epidermal growth factor receptor 2 targeting chimeric antigen receptor (CAR)-NK cell product candidate for the treatment of various solid tumors, such as breast, gastric and esophageal, and bladder cancers; and AB-205, an allogeneic anti-CD5 CAR-NK cell product candidate for the treatment of hematological malignancies. Artiva Biotherapeutics, Inc. was incorporated in 2019 and is headquartered in San Diego, California.</t>
  </si>
  <si>
    <t>Artiva Biotherapeutics, Inc.</t>
  </si>
  <si>
    <t>NasdaqGM:ARTV</t>
  </si>
  <si>
    <t>AN2 Therapeutics, Inc., a biopharmaceutical company, focuses on discovering and developing novel small molecule therapeutics. The company’s initial candidate includes epetraborole, which is phase 3 clinical trial as a once-daily oral treatment for patients with non-tuberculous mycobacterial lung disease, as well as studying for the treatment of acute melioidosis. It also develops AN2-502998 (AN15368), an investigational, boron-based small molecule in development for the treatment of chronic Chagas disease that is in preclinical trials; and has various research programs targeting the development of novel compounds in oncology and infectious disease based on its boron chemistry platform. It has a license agreement with Anacor Pharmaceuticals, Inc. to use, develop, manufacture, commercialize compounds and products, including epetraborole for the treatment, diagnosis, or prevention of various human diseases; and Brii Biosciences Limited to research, develop, manufacture, and commercialize compounds and products comprising epetraborole in China, Hong Kong, Taiwan, and Macau for the diagnosis, treatment, and prevention of human diseases; and GSK plc for the development of new therapies for TB. The company was incorporated in 2017 and is headquartered in Menlo Park, California.</t>
  </si>
  <si>
    <t>AN2 Therapeutics, Inc.</t>
  </si>
  <si>
    <t>NasdaqGS:ANTX</t>
  </si>
  <si>
    <t>OnKure Therapeutics, Inc., a clinical-stage biopharmaceutical company, focuses on the discovery and development of precision medicines that target biologically validated drivers of cancers. Its lead product candidate includes OKI-219, a selective inhibitor of phosphoinositide 3 kinase alpha harboring the H1047R mutation that is in Phase 1 clinical trial for the treatment of solid tumors, including breast cancer. The company is headquartered in Boulder, Colorado.</t>
  </si>
  <si>
    <t>OnKure Therapeutics, Inc.</t>
  </si>
  <si>
    <t>NasdaqGM:OKUR</t>
  </si>
  <si>
    <t>Generation Bio Co., a biotechnology company, discovers, develops, and commercializes redosable therapeutics that reprogram T cells in vivo to reduce or eliminate the production and persistence of autoreactive T cells. It develops cell-targeted lipid nanoparticles (ctLNP) to selectively deliver small interfering RNA (siRNA) T cells to selectively delivery, intracellular, and genetically precise mechanism of target engagement could unlock a series of high-value historically undruggable disease-driving genes in autoimmunity. The company was formerly known as Torus Therapeutics, Inc. and changed its name to Generation Bio Co. in November 2017. Generation Bio Co. was incorporated in 2016 and is headquartered in Cambridge, Massachusetts.</t>
  </si>
  <si>
    <t>Generation Bio Co.</t>
  </si>
  <si>
    <t>NasdaqGS:GBIO</t>
  </si>
  <si>
    <t>TScan Therapeutics, Inc., a clinical-stage biotechnology company, develops T cell receptor-engineered T cell (TCR-T) therapies for the treatment of patients with cancer in the United States. The company’s lead product candidates include TSC-100 and TSC-101 for the treatment of patients with acute myeloid leukemia (AML), myelodysplastic syndrome (MDS), and acute lymphoblastic leukemia (ALL) in patients undergoing allogeneic hematopoietic cell transplantation (HCT) is in Phase I clinical trial, as well as eliminates residual disease and promotes donor chimerism. It also advanced TS-102 into IND-enabling activities. In addition, the company develops TSC-200, TSC-201, TSC-202, TSC-203, and TSC-204, which are in Phase 1 clinical trial, for the treatment of solid tumors. It has collaboration agreements with Novartis Institutes for BioMedical Research, Inc. to discover and develop novel TCR-T therapies; and Amgen Inc. to identify antigens recognized by T cells in patients with Crohn’s disease using TargetScan, a proprietary target discovery platform. TScan Therapeutics, Inc. was incorporated in 2018 and is headquartered in Waltham, Massachusetts.</t>
  </si>
  <si>
    <t>TScan Therapeutics, Inc.</t>
  </si>
  <si>
    <t>NasdaqGM:TCRX</t>
  </si>
  <si>
    <t>Vanda Pharmaceuticals Inc., a biopharmaceutical company, focuses on the development and commercialization of therapies to address high unmet medical needs worldwide. The company’s marketed products include HETLIOZ to treat non-24-hour sleep-wake disorders; Fanapt (iloperidone) for the treatment of bipolar I disorder and Parkinson’s disease psychosis, as well as a long acting injectable (LAI) formulation to treat schizophrenia; and Ponvory for the treatment of psoriasis and ulcerative colitis. Its pipeline products include HETLIOZ (tasimelteon) to treat jet lag disorder, insomnia, delayed sleep phase disorder, sleep disturbances in autism spectrum disorder, and pediatric Non-24; Fanapt (iloperidone) a LAI formulation to treat schizophrenia; Bysanti for the acute treatment of bipolar I disorder, schizophrenia, and major depressive disorder; and Tradipitant (VLY-686), a small molecule neurokinin-1 receptor (NK-1R) antagonist to treat gastroparesis, motion sickness, and atopic dermatitis. The company’s pipeline products also include Imsidolimab, an IL-36R antagonist, for the treatment of generalized pustular psoriasis; VTR-297, a small molecule histone deacetylase inhibitor to treat hematologic malignancies and with potential use as a treatment for various oncology indications; VQW-765, a small molecule nicotinic acetylcholine receptor partial agonist to treat performance anxiety and psychiatric disorders. In addition, it offers a portfolio of cystic fibrosis transmembrane conductance regulator activators and inhibitors that include VSJ-110 for the treatment of dry eye and ocular inflammation; VPO-227 for the treatment of secretory diarrhea disorders comprising cholera; Antisense oligonucleotide molecules, including VCA-894A for the treatment of Charcot-Marie-Tooth Disease and Type 2S (CMT2S); and VGT-1849A for the treatment of polycythemia vera. Vanda Pharmaceuticals Inc. was incorporated in 2002 and is headquartered in Washington, the District of Columbia.</t>
  </si>
  <si>
    <t>Vanda Pharmaceuticals Inc.</t>
  </si>
  <si>
    <t>NasdaqGM:VNDA</t>
  </si>
  <si>
    <t>Fate Therapeutics, Inc., a clinical-stage biopharmaceutical company, develops programmed cellular immunotherapies for cancer and immune disorders in the United States and internationally. The company’s chimeric antigen receptor (CAR)-targeted NK and T-cell product candidates include FT576 to treat multiple myeloma; FT836 whiuch is in preclinical stage for multiple tumor types; and FT522, to treat B-cell Lymphoma and autoimmunity. Its CAR T-cell programs include FT819 to treat systemic lupus erythematosus, and FT825 to treat solid tumors.It has a collaboration and option agreement with Ono Pharmaceutical Co. Ltd. for the development and commercialization of off-the-shelf, iPSC-derived CAR T-cell product candidates for the treatment of solid tumors. Fate Therapeutics, Inc. was incorporated in 2007 and is headquartered in San Diego, California.</t>
  </si>
  <si>
    <t>Fate Therapeutics, Inc.</t>
  </si>
  <si>
    <t>NasdaqGM:FATE</t>
  </si>
  <si>
    <t>iBio, Inc., a preclinical stage biotechnology company, engages in the development of artificial intelligence (AI) antibodies solutions for cardiometabolic and obesity space. The company’s technology platforms include EngageTx that provides improved CD3 T-cell engager antibody panel; ShieldTx, an antibody masking technology that enables the creation of conditionally activated antibodies; StableHu, an AI antibody-optimizing technology; and AI epitope steering technology that guides antibodies against the desired regions of the target protein. Its product pipelines for cardiometabolic disease area include IBIO-101, an anti-CD25 Mab that binds and depletes immunosuppressive regulatory treg cells to inhibit the growth of solid tumors; CCR8, an antibody that enhance the body's immune response against cancer cells; and MUC16 antibodies. In addition, the company is developing EGFRvIII, an antibody therapeutics that targets EGFRvIII protein with the aim to address these cancer types without affecting healthy cells; and TROP-2 x CD3 bispecific antibody that is developed with EngageTx platform to harness T cells to kill TROP-2–expressing tumors while minimizing the cytokine release that often limits the tolerability of T-cell engagers. It has a collaboration agreement with AstralBio to discover and develop novel antibodies for obesity and other cardiometabolic diseases. The company was formerly known as iBioPharma, Inc. and changed its name to iBio, Inc. in August 2009. iBio, Inc. was incorporated in 2008 and is headquartered in San Diego, California.</t>
  </si>
  <si>
    <t>iBio, Inc.</t>
  </si>
  <si>
    <t>NasdaqCM:IBIO</t>
  </si>
  <si>
    <t>enVVeno Medical Corporation, a clinical-stage medical device company, focuses on the development of bioprosthetic tissue-based solutions to enhance the standard of care in the treatment of venous disease. The company’s lead product is the VenoValve, a replacement venous valve for the treatment of venous chronic venous insufficiency. Its VenoValve implanted into the femoral vein of the patient in an open surgical procedure via a 5-to-6-inch incision in the upper thigh. The company also develops enVVe, a non-surgical and transcatheter-based replacement venous valve system consisting of the enVVe valve, enVVe delivery system, and delivery system accessories. The company was formerly known as Hancock Jaffe Laboratories, Inc. and changed its name to enVVeno Medical Corporation in October 2021. enVVeno Medical Corporation was incorporated in 1999 and is based in Irvine, California.</t>
  </si>
  <si>
    <t>enVVeno Medical Corporation</t>
  </si>
  <si>
    <t>NasdaqCM:NVNO</t>
  </si>
  <si>
    <t>VYNE Therapeutics Inc., a clinical-stage biopharmaceutical company, focuses on developing therapies to treat chronic inflammatory and immune-mediated conditions. The company’s lead program is repibresib gel (VYN201), a topically administered small molecule pan-bromodomain and extra-terminal (BET) inhibitor soft drug to address diseases involving multiple and diverse inflammatory cell signaling pathways with low systemic exposure. It also develops VYN202, a BD2-selective oral small molecule BET inhibitor in Phase 1b trial for the acute control and chronic management of immune-mediated inflammatory conditions. The company was formerly known as Menlo Therapeutics Inc. and changed its name to VYNE Therapeutics Inc. in September 2020. VYNE Therapeutics Inc. was founded in 2003 and is based in Bridgewater, New Jersey.</t>
  </si>
  <si>
    <t>VYNE Therapeutics Inc.</t>
  </si>
  <si>
    <t>NasdaqCM:VYNE</t>
  </si>
  <si>
    <t>Mural Oncology plc operates as a clinical-stage oncology company that focuses on discovering and developing immunotherapies for the treatment of patients with cancer. The company’s lead product candidate includes nemvaleukin alfa for the treatment of mucosal melanoma as a monotherapy and platinum-resistant ovarian cancer in combination with pembrolizumab. It also develops nemvaleukin to treat cutaneous melanoma and advanced solid tumors. The company also develops engineered interleukin-18 and tumor-targeted interleukin-12 programs. Mural Oncology plc was incorporated in 2017 and is based in Dublin, Ireland.</t>
  </si>
  <si>
    <t>Mural Oncology plc</t>
  </si>
  <si>
    <t>NasdaqGM:MURA</t>
  </si>
  <si>
    <t>Perspective Therapeutics, Inc., together with its subsidiaries, develops and commercializes precision targeted alpha therapies (TAT) to treat cancer in the United States. The company discovers, and develop its initial drug candidate VMT-a-NET that is in Phase 1/2a clinical trials for patients with unresectable or metastatic somatostatin receptor type 2 (SSTR2)-expressing neuroendocrine tumors that have not previously received peptide-targeted radiopharmaceutical therapy, such as Lutathera, a beta emitting therapy; VMT01, which is in Phase 1/2a clinical trials for second-line or later treatment of patients with progressive melanocortin 1 receptor (MC1R) positive metastatic melanoma; PSV359, a targeted alpha therapy targeting fibroblast activation protein alpha; and PSV4XX, a differentiated prostate-specific membrane antigen-targeted alpha therapy. It has a clinical trial collaboration agreement with Bristol Myers Squibb to evaluate the safety and tolerability of [212Pb] VMT01 in combination with nivolumab in patients with histologically confirmed melanoma and positive MC1R imaging scans. The company was formerly known as Isoray, Inc. and changed its name to Perspective Therapeutics, Inc. in February 2022. Perspective Therapeutics, Inc. was founded in 2004 and is headquartered in Seattle, Washington.</t>
  </si>
  <si>
    <t>Perspective Therapeutics, Inc.</t>
  </si>
  <si>
    <t>NYSEAM:CATX</t>
  </si>
  <si>
    <t>Galmed Pharmaceuticals Ltd., a biopharmaceutical company, focuses on the development of therapeutics for the treatment of liver diseases. It develops Aramchol, a first-in-class synthetic fatty acid-bile acid conjugate molecule which is in Phase III study for oral treatment for non-alcoholic steato-hepatitis (NASH) in patients who are overweight or obese and have prediabetes or type II diabetes mellitus. The company also evaluates Aramchol through ARRIVE Study, a Phase IIa clinical trial with HIV-associated non-alcoholic fatty liver disease and lipodystrophy. In addition, it engages in the development of Amilo-5MER, a 5 amino acid synthetic peptide methionine, threonine, alanine, aspartic acid, and valine. Further, the company develops MyBiotics which is in pre-clinical trials for NASH and fibrosis. It has a license agreement with Samil Pharma. Co., Ltd. for the commercialization of Aramchol in the Republic of Korea; and a collaboration agreement with OnKai for its AI platform. Galmed Pharmaceuticals Ltd. was founded in 2000 and is headquartered in Ramat Gan, Israel.</t>
  </si>
  <si>
    <t>Galmed Pharmaceuticals Ltd.</t>
  </si>
  <si>
    <t>New Ordinary Shares</t>
  </si>
  <si>
    <t>NasdaqCM:GLMD</t>
  </si>
  <si>
    <t>MacroGenics, Inc., a clinical-stage biopharmaceutical company, discovers, develops, manufactures, and commercializes antibody-based therapeutics to treat cancer in the United States. The company’s product pipeline includes lorigerlimab, a bispecific DART molecule that targets checkpoint inhibitors PD-1 and CTLA-4 for the treatment of mCRPC and docetaxel that is in phase 2 clinical trials, as well as for the treatment of platinum-resistant ovarian cancer and clear cell gynecologic cancer which has completed phase 1 clinical trial; MGC026, an ADC that targets B7-H3 and delivers a novel topoisomerase I inhibitor (TOP1i)-based linker-payload; MGC028, an antibody-drug conjugates (ADC) that targets ADAM9 and delivers a novel TOP1i-based linker-payload for the treatment of solid tumors, which is in phase 1 clinical trials; MGC030, a ADC molecule for the treatment of solid tumors, which is in preclinical trials. It is also developing next generation T-cell engager programs. The company has collaborations with TerSera Therapeutics LLC; Incyte Corporation; and Gilead Sciences, Inc. MacroGenics, Inc. was incorporated in 2000 and is headquartered in Rockville, Maryland.</t>
  </si>
  <si>
    <t>MacroGenics, Inc.</t>
  </si>
  <si>
    <t>NasdaqGS:MGNX</t>
  </si>
  <si>
    <t>BioVie Inc., a clinical-stage biopharmaceutical company, develops drug therapies to treat neurological and neurodegenerative disorders, and advanced liver disease in the United States. The company develops BIV201, that is in phase 2 for the treatment of ascites due to chronic liver cirrhosis. It also develops NE3107 that is in Phase III clinical trial for the treatment of patients with mild to moderate Alzheimer’s disease; and in Phase 2 clinical trial to treat Parkinson’s disease, as well as for the long COVID program. The company was formerly known as NanoAntibiotics, Inc. and changed its name to BioVie Inc. in July 2016. BioVie Inc. was incorporated in 2013 and is headquartered in Carson City, Nevada.</t>
  </si>
  <si>
    <t>BioVie Inc.</t>
  </si>
  <si>
    <t>NasdaqCM:BIVI</t>
  </si>
  <si>
    <t>Sensei Biotherapeutics, Inc., a clinical-stage biotechnology company, engages in the discovery and development of therapeutics for cancer patients. The company’s Tumor Microenvironment Activated Biologics platform is designed to generate highly selective therapeutics that disable immunosuppressive signals or activate immunostimulatory signals selectively in the tumor microenvironment. It also offers Solnerstotug, an active monoclonal antibody that is in clinical Phase 1/2 targeting the immune checkpoint VISTA for the treatment of solid tumors. The company’s pipeline includes SNS-102 and SNS-103, an active monoclonal antibody, which are in early development stages for the treatment of solid tumors, as well as SNS-201 is a bispecific antibody targeting CD28. It has a collaboration with The University of Washington to conduct preclinical studies for its solnerstotug program. The company was formerly known as Panacea Pharmaceuticals, Inc. Sensei Biotherapeutics, Inc. was incorporated in 1999 and is headquartered in Rockville, Maryland.</t>
  </si>
  <si>
    <t>Sensei Biotherapeutics, Inc.</t>
  </si>
  <si>
    <t>NasdaqCM:SNSE</t>
  </si>
  <si>
    <t>Actinium Pharmaceuticals, Inc. develops antibody radiation conjugates and other targeted radiotherapies intended to improve outcomes for people who have failed existing oncology therapies. The company advances two clinical stage product candidates, Actimab-A, to treat patients with myeloid malignancies including acute myeloid leukemia and myelodysplastic syndromes; and Iomab-ACT, to improve patient access to and outcomes with cellular therapies, such as CAR-T for various blood cancer indications and gene therapies for non-malignant hematologic disorders such as sickle cell disease. It also develops ATNM-400, a preclinical non-prostate specific-membrane antigen targeting radiotherapy utilizing the Actinium-225 radioisotope for patients with prostate cancer. In addition, the company's Iomab-B is an induction and conditioning agent prior to bone marrow transplant in patients with relapsed and refractory acute myeloid leukemia (r/r AML). Further, it engages with the National Cancer Institute under the cooperative research and development agreement for the development of Actimab-A in AML and other myeloid malignancies, and its research and development activities primarily focus on advancing various preclinical programs for solid tumor indications. The company is based in New York, New York.</t>
  </si>
  <si>
    <t>Actinium Pharmaceuticals, Inc.</t>
  </si>
  <si>
    <t>New Common Stock</t>
  </si>
  <si>
    <t>NYSEAM:ATNM</t>
  </si>
  <si>
    <t>SCYNEXIS, Inc., a biotechnology company, develops medicines to overcome and prevent difficult-to-treat and drug-resistant infections in the United States. It offers BREXAFEMME for the treatment of patients with vulvovaginal candidiasis (VVC) and recurrent VVC. The company’s lead product candidate is Ibrexafungerp, a drug for the treatment of invasive candidiasis and/or candidemia, refractory invasive fungal infections, invasive aspergillosis, VVC, and recurrent VVC. It also develops SCY-247 to treat systemic fungal diseases. The company has licensing and collaboration agreements with GlaxoSmithKline Intellectual Property (No. 3) Limited, Merck Sharp &amp; Dohme Corp., Hansoh (Shanghai) Health Technology Co., Ltd., Jiangsu Hansoh Pharmaceutical Group Company Limited, CJSC (R-Pharm), and Cypralis Limited for the development, manufacture, and commercialization of ibrexafungerp. SCYNEXIS, Inc. was formerly known as SCYNEXIS Chemistry &amp; Automation, Inc. and changed its name to SCYNEXIS, Inc. in June 2002. The company was incorporated in 1999 and is headquartered in Jersey City, New Jersey.</t>
  </si>
  <si>
    <t>SCYNEXIS, Inc.</t>
  </si>
  <si>
    <t>NasdaqGM:SCYX</t>
  </si>
  <si>
    <t>Kiora Pharmaceuticals, Inc., a clinical-stage specialty pharmaceutical company, engages in the development and commercialization of therapies for the treatment of ophthalmic diseases. Its lead product is KIO-301, a potential vision-restoring small molecule, which is in Phase 2 clinical trials for the treatment of retinitis pigmentosa, choroideremia, and Stargardt disease. The company is also developing KIO-104, a non-steroidal, immuno-modulatory, small-molecule inhibitor of dihydroorotate dehydrogenase, which is in phase 1b/2a study for the treatment of posterior non-infectious uveitis, as well as under pre-clinical development for the treatment of proliferative vitreoretinopathy; and KIO-101, an eye drop formulation for the treatment of ocular presentation of rheumatoid arthritis. It has strategic development and commercialization agreement with Théa Open Innovation for the development of KIO-301; and collaboration and development agreement with Global Genes for treating rare ocular disorders. The company operates in the United States, Austria, and Australia. The company was formerly known as Eyegate Pharmaceuticals, Inc. and changed its name to Kiora Pharmaceuticals, Inc. in November 2021. Kiora Pharmaceuticals, Inc. was incorporated in 1998 and is headquartered in Encinitas, California.</t>
  </si>
  <si>
    <t>Kiora Pharmaceuticals, Inc.</t>
  </si>
  <si>
    <t>NasdaqCM:KPRX</t>
  </si>
  <si>
    <t>Mustang Bio, Inc., a clinical-stage biopharmaceutical company, focuses on translating cell therapies into cures for difficult-to-treat cancers and autoimmune diseases. It develops MB-106, a CD20-targeted chimeric antigen receptor (CAR) T cell therapy for non-hodgkin lymphoma, chronic lymphocytic leukemia, and autoimmune diseases; MB-101, an IL13Ra2 CAR T cell program for glioblastoma; and MB-108 for the treatment of herpes simplex virus-1 oncolytic virus C134. The company was incorporated in 2015 and is headquartered in Waltham, Massachusetts.</t>
  </si>
  <si>
    <t>Mustang Bio, Inc.</t>
  </si>
  <si>
    <t>NasdaqCM:MBIO</t>
  </si>
  <si>
    <t>Retractable Technologies, Inc. designs, develops, manufactures, and markets safety syringes and other safety medical products for the healthcare profession in the United States, rest of North and South America, and internationally. The company offers VanishPoint insulin syringes; tuberculin, insulin, and allergy antigen syringes; small diameter tube adapters; blood collection tube holders; allergy trays; IV safety catheters; Patient Safe syringes and Luer Caps; VanishPoint blood collection sets; EasyPoint needles; and VanishPoint autodisable syringes. It distributes its products through general line and specialty distributor; international distributors; and national direct marketing network. Retractable Technologies, Inc. was incorporated in 1994 and is headquartered in Little Elm, Texas.</t>
  </si>
  <si>
    <t>Retractable Technologies, Inc.</t>
  </si>
  <si>
    <t>NYSEAM:RVP</t>
  </si>
  <si>
    <t>BioAge Labs, Inc. is a biopharmaceutical company that develops therapeutic product candidates for metabolic diseases. The company’s technology platform and differentiated human datasets allows users to identify targets based on insights into molecular changes that drive aging. Its product includes azelaprag, an orally available small molecule that is in phase 1 clinical trial for the treatment of obesity; and initiated phase 2 clinical trial of azelaprag in combination with tirzepatide for the treatment of obesity in older adults. It develops BGE-102, an orally available small molecule brain-penetrant NLRP3 antagonist for the treatment of diseases driven by neuroinflammation. The company was incorporated in 2015 and is based in Richmond, California.</t>
  </si>
  <si>
    <t>BioAge Labs, Inc.</t>
  </si>
  <si>
    <t>NasdaqGS:BIOA</t>
  </si>
  <si>
    <t>ImageneBio, Inc., a clinical-stage biotechnology company, develops therapeutics for immunological and inflammatory diseases. The company was formerly known as Ikena Oncology, Inc. and changed its name to ImageneBio, Inc. in July 2025. ImageneBio, Inc. is headquartered in San Diego, California.</t>
  </si>
  <si>
    <t>ImageneBio, Inc.</t>
  </si>
  <si>
    <t>NasdaqCM:IMA</t>
  </si>
  <si>
    <t>PharmaCyte Biotech, Inc., a biotechnology company, focused on developing and preparing to commercialize cellular therapies for cancer using live cell encapsulation technology in the United States. The company’s cellular therapies are developed based on Cell-in-a-Box, a proprietary cellulose-based live cell encapsulation technology used as a platform to treat various types of cancer, including advanced and inoperable pancreatic cancer. It also develops CypCaps for pancreatic cancer and other solid cancerous tumors. It has a cooperation agreement with Iroquois Master Fund Ltd.; license agreements with SG Austria Pte. Ltd.; and Austrianova Singapore Pte. Ltd. to use the Cell-in-the-Box technology for cancer treatment. The company was formerly known as Nuvilex, Inc. and changed its name to PharmaCyte Biotech, Inc. in January 2015. PharmaCyte Biotech, Inc. was incorporated in 1996 and is headquartered in Las Vegas, Nevada.</t>
  </si>
  <si>
    <t>PharmaCyte Biotech, Inc.</t>
  </si>
  <si>
    <t>NasdaqCM:PMCB</t>
  </si>
  <si>
    <t>Revelation Biosciences, Inc. operates as a clinical-stage biopharmaceutical company that focuses on the development and commercialization of immune system therapeutics and diagnostics. It engages in developing therapeutic product candidates, including GEM-AKI, a potential therapy for the prevention and treatment of acute kidney injury; and GEM-CKD, a potential therapy for the prevention and treatment of chronic kidney disease. The company was formerly known as Petra Acquisition, Inc. and changed its name to Revelation Biosciences, Inc. in January 2022. Revelation Biosciences, Inc. was incorporated in 2019 and is based in San Diego, California.</t>
  </si>
  <si>
    <t>Revelation Biosciences, Inc.</t>
  </si>
  <si>
    <t>NasdaqCM:REVB</t>
  </si>
  <si>
    <t>Aclarion, Inc. operates as a healthcare technology company in the United States. The company uses magnetic resonance spectroscopy (MRS) and proprietary biomarkers to optimize clinical treatments. It develops NOCISCAN, which uses MRS capabilities to non-invasively analyze the chemical makeup of intervertebral discs in the spine. The company also provides NOCISCAN MRS Exam Protocol, a custom software protocol for using commercially available MRS pulse sequences in scanning intervertebral discs which extends the time of a standard lumbar MRI exam; and data transfer products, including AMBRA Healthcare, an imaging data transfer platform and NOCIWEB, a custom developed web-interface. In addition, it offers The NOCISCAN Post-Processor Suite comprising NOCICALC, a Class I medical device that receives the raw un-processed NOCISCAN MRS exam data and post-processes that raw data into final spectra, and performs various degenerative pain biomarker calculations from those spectra, for each disc examined; and NOCIGRAM, which further processes the NOCICALC results into individual NOCISCORES, on a 0-10 scale, that represent the different relative levels of degenerative pain biomarkers the various discs examined in the patient. The company was formerly known as Nocimed, Inc. and changed its name to Aclarion, Inc. in December 2021. Aclarion, Inc. was incorporated in 2008 and is based in Broomfield, Colorado.</t>
  </si>
  <si>
    <t>Aclarion, Inc.</t>
  </si>
  <si>
    <t>NasdaqCM:ACON</t>
  </si>
  <si>
    <t>Polyrizon Ltd., a biotech company, engages in the development of medical device hydrogels in the form of nasal sprays in Israel. The company uses its proprietary technology to develop its products comprising Capture and Contain, a barrier against a range of allergen particulates and viruses; and Trap and Target for nasal delivery of active pharmaceutical ingredients. It also develops PL-14, a nasal allergies blocker; PL-15 for COVID-19; and PL-16 for influenza blockers. Polyrizon Ltd. was incorporated in 2005 is headquartered in Ra'anana, Israel.</t>
  </si>
  <si>
    <t>Polyrizon Ltd.</t>
  </si>
  <si>
    <t>NasdaqCM:PLRZ</t>
  </si>
  <si>
    <t>Athira Pharma, Inc., clinical-stage biopharmaceutical company, focuses on developing small molecules to restore neuronal health and slow neurodegradation. Its product pipeline includes ATH-1105 for the treatment of amyotrophic lateral sclerosis, which is in phase 1 clinical trial; ATH-1020 for the treatment of neurodegenerative diseases, which is phase 1 clinical trial, as well as early compounds which is in preclinical phase. The company was formerly known as M3 Biotechnology, Inc. and changed its name to Athira Pharma, Inc. in April 2019. Athira Pharma, Inc. was incorporated in 2011 and is headquartered in Bothell, Washington.</t>
  </si>
  <si>
    <t>Athira Pharma, Inc.</t>
  </si>
  <si>
    <t>NasdaqCM:ATHA</t>
  </si>
  <si>
    <t>Oragenics, Inc., a development-stage company, engages in the research and development of nasal delivery pharmaceutical medications in neurology and fighting infectious diseases in the United States. Its lead product is ONP-002 for the treatment of mild traumatic brain injury, a fully synthetic, non-naturally occurring neurosteroid, which is lipophilic and can cross the blood-brain barrier to reduce swelling, oxidative stress, and inflammation while restoring proper blood flow through gene amplification. The company also develops NT-CoV2-1, a SARS-CoV-2 vaccine product candidate; and lantibiotics. The company was formerly known as Oragen, Inc. Oragenics, Inc. was incorporated in 1996 and is headquartered in Sarasota, Florida.</t>
  </si>
  <si>
    <t>Oragenics, Inc.</t>
  </si>
  <si>
    <t>NYSEAM:OGEN</t>
  </si>
  <si>
    <t>Q32 Bio Inc., a clinical-stage biotechnology company, develops novel biologics to restore healthy immune balance in patients with autoimmune and inflammatory diseases driven by pathological immune dysfunction. The company is developing Bempikibart (ADX-914), a fully human anti–interleukin-7 receptor alpha antagonist monoclonal antibody designed to re-regulate adaptive immune function by blocking signaling mediated by interleukin-7 and thymic stromal lymphopoietin for the treatment of atopic dermatitis and alopecia areata. It also develops ADX-096, a C3d mAb – CR1 fusion protein for use in ophthalmologic indications, as well as other C3d mAb fusions and nanobodies designed for tissue-targeted complement inhibition. The company was founded in 2017 and is based in Waltham, Massachusetts.</t>
  </si>
  <si>
    <t>Q32 Bio Inc.</t>
  </si>
  <si>
    <t>NasdaqCM:QTTB</t>
  </si>
  <si>
    <t>LAVA Therapeutics N.V. operates as a clinical-stage immuno-oncology company that focuses on developing cancer treatments. The company through its Gammabody platform, develops a portfolio of novel bispecific antibodies to engage and leverage the potency and precision of gamma delta T cells to elicit an anti-tumor immune response and enhance outcomes for cancer patients. Its lead clinical-stage candidates are LAVA-1207 that is in Phase 1/2a clinical trial for metastatic castration-resistant prostate cancer. The company is developing other Gammabody drug candidates, which include LAVA-1223, which targets the epidermal growth factor receptor (EGFR) for the treatment of selected solid tumors, as well as LAVA-1266 which are preclinical candidates for the treatment of various hematologic malignancies. The company has a research collaboration and license agreement with Janssen Biotech, Inc. for the potential discovery and development of multi-specific antibody products that are directed to a specified target in various fields of use; and a collaboration with Merck &amp; Co., Inc. to evaluate anti-PD-1 therapy KEYTRUDA in combination with LAVA-1207. LAVA Therapeutics N.V. was incorporated in 2016 and is based in Utrecht, the Netherlands.</t>
  </si>
  <si>
    <t>LAVA Therapeutics N.V.</t>
  </si>
  <si>
    <t>NasdaqGS:LVTX</t>
  </si>
  <si>
    <t>Aprea Therapeutics, Inc., a clinical-stage biopharmaceutical company, focuses on developing and commercializing novel synthetic lethality-based cancer therapeutics that targets DNA damage response pathways. Its lead product candidates are APR-1051, an orally bioavailable small-molecule inhibitor of WEE1 kinase that is in Phase 1 clinical trial for the treatment of patients with advanced solid tumors with biomarkers; and ATRN-119, an ATR inhibitor, which is in Phase 1/2a clinical trial for solid tumor indications. The company is headquartered in Doylestown, Pennsylvania.</t>
  </si>
  <si>
    <t>Aprea Therapeutics, Inc.</t>
  </si>
  <si>
    <t>NasdaqCM:APRE</t>
  </si>
  <si>
    <t>CNS Pharmaceuticals, Inc., a clinical pharmaceutical company, develops anti-cancer drug candidates for the treatment of brain and central nervous system (CNS) tumors. The company’s drug candidates include TPI 287 and Berubicin, which are in Phase 2 clinical trial for the treatment of glioblastoma and other CNS malignancies. It has license agreement with Cortice Biosciences, Inc. The company was incorporated in 2017 and is headquartered in Houston, Texas.</t>
  </si>
  <si>
    <t>CNS Pharmaceuticals, Inc.</t>
  </si>
  <si>
    <t>NasdaqCM:CNSP</t>
  </si>
  <si>
    <t>Marker Therapeutics, Inc., a clinical-stage immuno-oncology company, engages in the development and commercialization of novel T cell-based immunotherapies for the treatment of hematological malignancies and solid tumor indications. Its multi tumor associated antigen-specific T cell technology is based on the manufacture of non-engineered tumor-specific T cells that recognize multiple tumor-associated antigens. The company also develops MT-401-OTS for the treatment of acute myeloid leukemia AND myelodysplastic syndromes; and MT-601 to treat lymphoma and pancreatic cancer. Marker Therapeutics, Inc. is headquartered in Houston, Texas.</t>
  </si>
  <si>
    <t>Marker Therapeutics, Inc.</t>
  </si>
  <si>
    <t>NasdaqCM:MRKR</t>
  </si>
  <si>
    <t>Psyence Biomedical Ltd. engages in the development of botanical psilocybin-based psychedelic medicines. It also evaluates natural psilocybin for the treatment of adjustment disorder in patients with an incurable cancer diagnosis in a palliative care context. The company’s lead product candidate is PEX010, which is in Phase IIb clinical study, a capsule containing naturally sourced psilocybin for treatment of anxiety and depression, including associated ailments, such as post-traumatic stress disorder PTSD, stress, grief, and adjustment disorder in the context of palliative care. It has a partnership with iNGENu Pty Ltd to conduct a Phase IIb clinical trial of PEX010 in psilocybin-assisted psychotherapy for the treatment of AjD due to incurable cancer. The company has a strategic collaboration with PsyLabs to produce Ibogaine. The company is based in Toronto, Canada. Psyence Biomedical Ltd. operates as a subsidiary of Psyence Group Inc.</t>
  </si>
  <si>
    <t>Psyence Biomedical Ltd.</t>
  </si>
  <si>
    <t>NasdaqCM:PBM</t>
  </si>
  <si>
    <t>aTyr Pharma, Inc., a clinical stage biotechnology company, engages in the discovery and development of product candidates that translate tRNA synthetase biology into new therapies for fibrosis and inflammation in the United States. Its lead therapeutic candidate is efzofitimod, a selective modulator of NRP2 that is in Phase 3 clinical trial for the treatment of pulmonary sarcoidosis; and in Phase 1b/2a clinical trial to treat other interstitial lung diseases (ILDs), such as chronic hypersensitivity pneumonitis and connective tissue disease related ILD. The company is developing ATYR0101, a fusion protein derived from a domain of aspartyl-tRNA synthetase, which is in preclinical development for the treatment fibrosis; and ATYR0750, a domain of alanyl-tRNA synthetase for the treatment of liver disorders. It has collaboration and license agreement with Kyorin Pharmaceutical Co., Ltd. for the development and commercialization of efzofitimod for ILDs in Japan. aTyr Pharma, Inc. was incorporated in 2005 and is headquartered in San Diego, California.</t>
  </si>
  <si>
    <t>aTyr Pharma, Inc.</t>
  </si>
  <si>
    <t>NasdaqCM:ATYR</t>
  </si>
  <si>
    <t>InMed Pharmaceuticals Inc., a clinical stage pharmaceutical company, develops a pipeline of prescription-based products in the United States. The company operates through two segments, InMed Pharmaceuticals and BayMedica Commercial. The InMed Pharmaceuticals segment researches and develops cannabinoid-based pharmaceuticals products. The BayMedica Commercial segment develops proprietary manufacturing technologies to produce and sell rare cannabinoids for the health and wellness industry. Its prescription-based products include rare cannabinoids and novel cannabinoid analogs for the treatment of diseases with unmet medical needs. The company’s lead product consists of INM-755, a cannabinol topical skin cream that has completed Phase 2 clinical trial for the treatment of epidermolysis bullosa. It also develops INM-089, a small molecule compound that acts as a selective dual CB1/CB2 agonist; and INM-900 for neurodegenerative diseases, as well as INM-901, a small molecule for treatment of Alzheimer’s disease. In addition, the company offers IntegraSyn, an integrated biosynthesis-based manufacturing approach for pharmaceutical-grade cannabinoids; and cannabichromene, cannabicitran, cannabidivarin, and tetrahydrocannabivarin. The company was formerly known as Cannabis Technologies Inc. and changed its name to InMed Pharmaceuticals Inc. in October 2014. InMed Pharmaceuticals Inc. was incorporated in 1981 and is headquartered in Vancouver, Canada.</t>
  </si>
  <si>
    <t>InMed Pharmaceuticals Inc.</t>
  </si>
  <si>
    <t>NasdaqCM:INM</t>
  </si>
  <si>
    <t>Phio Pharmaceuticals Corp., a a clinical stage biotechnology company, engages in the development of immuno-oncology therapeutics in the United States. The company is developing PH-762, an INTASYL compound in Phase 1b dose-escalating clinical trials to reduce the expression of cell death protein 1 (PD-1), a protein that inhibits T cells’ ability to kill cancer cells; and PH-762 treated double positive tumor infiltrating lymphocytes, which is in Phase 1 clinical trials to treat advanced melanoma and other advanced solid tumors. It is also developing PH-894, an INTASYL compound in IND enabling studies to silence BRD4, a protein that controls gene expression in both T cells and tumor cells, effecting the immune system and the tumor. The company was formerly known as RXi Pharmaceuticals Corporation and changed its name to Phio Pharmaceuticals Corp. in November 2018. Phio Pharmaceuticals Corp. was incorporated in 2011 and is based in Marlborough, Massachusetts.</t>
  </si>
  <si>
    <t>Phio Pharmaceuticals Corp.</t>
  </si>
  <si>
    <t>NasdaqCM:PHIO</t>
  </si>
  <si>
    <t>Bone Biologics Corporation, a medical device company, focuses on bone regeneration in spinal fusion using the recombinant human protein. The company’s lead medical device NELL-1/DBM, an osteopromotive recombinant protein that provides target-specific control over bone regeneration. It also develops NELL-1/DBM fusion device used in lumbar spinal fusion. The company’s NELL-1 platform technology used in delivering enhanced outcomes in the surgical specialties of spinal, orthopedic, general orthopedic, plastic reconstruction, neurosurgery, interventional radiology, and sports medicine. It serves spine surgeons and patients with a skeletal bone defect or bone-related condition in their spine. The company has a license agreement with the UCLA Technology Development Group to develop and commercialize NELL-1 for spinal fusion applications. Bone Biologics Corporation was founded in 2004 and is headquartered in Burlington, Massachusetts.</t>
  </si>
  <si>
    <t>Bone Biologics Corporation</t>
  </si>
  <si>
    <t>NasdaqCM:BBLG</t>
  </si>
  <si>
    <t>Autonomix Medical, Inc., a development stage medical device company, focuses on advancing technologies for sensing and treating disorders relating to the peripheral nervous system. The company’s technology platform includes a catheter-based microchip-enabled sensing array to detect and differentiate peripheral neural signals. It develops technology for patients with pancreatic cancer and addresses indications for chronic pain management, hypertension, cardiovascular, and other nerve-related disorders. Autonomix Medical, Inc. was incorporated in 2014 and is headquartered in The Woodlands, Texas.</t>
  </si>
  <si>
    <t>Autonomix Medical, Inc.</t>
  </si>
  <si>
    <t>NasdaqCM:AMIX</t>
  </si>
  <si>
    <t>Indaptus Therapeutics, Inc., a clinical biotechnology company, develops various anti-cancer and anti-viral immunotherapy products. Its lead clinical candidate consists of Decoy20, which is used to produce single agent activity and/or combination therapy-based durable responses of lymphoma, hepatocellular, colorectal, and pancreatic tumors, and chronic hepatitis B virus, and human immunodeficiency virus infection, as well as for the treatment of advanced solid tumors. The company was formerly known as Intec Parent, Inc. and changed its name to Indaptus Therapeutics, Inc. in August 2021. Indaptus Therapeutics, Inc. is headquartered in New York, New York.</t>
  </si>
  <si>
    <t>Indaptus Therapeutics, Inc.</t>
  </si>
  <si>
    <t>NasdaqCM:INDP</t>
  </si>
  <si>
    <t>Dermata Therapeutics, Inc., a late-stage medical dermatology company, focuses on identifying, developing, and commercializing pharmaceutical product candidates for the treatment of medical skin diseases and aesthetic applications. Its lead product candidate is XYNGARI, which is in Phase 3 clinical studies for the treatment of moderate-to-severe acne, as well as completed Phase 1b proof of concept (POC) trial for mild-to-moderate psoriasis. The company is also developing DMT410 that has completed Phase 1b POC trials for the treatment of axillary hyperhidrosis and aesthetic skin conditions. It has a clinical trial collaboration agreement with Revance Therapeutics, Inc. to conduct a multi-center clinical trial to evaluate the topical application of XYNGARI with DAXXIFY, Revance’s botulinum toxin type A. Dermata Therapeutics, Inc. was incorporated in 2014 and is headquartered in San Diego, California.</t>
  </si>
  <si>
    <t>Dermata Therapeutics, Inc.</t>
  </si>
  <si>
    <t>NasdaqCM:DRMA</t>
  </si>
  <si>
    <t>Tonix Pharmaceuticals Holding Corp., a biopharmaceutical company, focuses on developing and commercializing therapeutics to treat and prevent human disease. It markets Zembrace SymTouch and Tosymra for the treatment of acute migraine with or without aura in adults. Its portfolio focuses on central nervous system disorders, as well as immunology, infectious disease, and rare disease product candidates. The company’s products pipeline include TNX-102 SL (cyclobenzaprine HCl sublingual tablet), for the management of fibromyalgia; and is being developed to prevent and treat acute stress reaction, posttraumatic stress disorder, Alzheimer’s disease, alcohol use disorder, and multi-site pain associated with Long COVID. It also develops TNX-1300, a double-mutant cocaine esterase, which is in Phase 2 clinical trials for the treatment of cocaine intoxication; and TNX-1900, an intranasal potentiated oxytocin for the treatment of binge eating disorder, adolescent obesity, and bone health in pediatric autism, as well as for social anxiety disorder. In addition, the company develops TNX-1500, an Fc-modified humanized monoclonal antibody indicated to prevent organ transplant rejection, as well as to treat autoimmune conditions; TNX-1700, a recombinant Trefoil Factor Family 2 fusion protein for the treatment of gastric and colorectal cancers; TNX-801 that is in the pre-IND development stage for protection against smallpox and mpox; and TNX-1800, a live virus vaccine for SARS-CoV-2. Its rare disease portfolio consists of TNX-2900, an intranasal potentiated oxytocin to treat for Prader-Willi syndrome. The company has collaboration agreement with Bilthoven Biologicals to advance TNX-801 and Makana Therapeutics, Inc. to study TNX-1500 for human-compatible organs and cells for the treatment of organ failure. Tonix Pharmaceuticals Holding Corp. is headquartered in Chatham, New Jersey.</t>
  </si>
  <si>
    <t>Tonix Pharmaceuticals Holding Corp.</t>
  </si>
  <si>
    <t>NasdaqCM:TNXP</t>
  </si>
  <si>
    <t>Neuphoria Therapeutics Inc., a clinical stage biopharmaceutical company, discovers and develops novel allosteric ion channel modulators for the treatment of central nervous system disorders in Australia. Its lead product candidate includes BNC210, a selective negative allosteric modulator of the a7 for the treatment of social anxiety disorder; and is phase 2b to treat post-traumatic stress disorder. The company also develops BNC101, a monoclonal antibody that has completed phase 1 clinical trial that targets cancer stem cells; and BNC105 for the treatment of cancer. In addition, it develops NextGen, which is in preclinical trial for the treatment of multiple central nervous system indications; and Kv3.1/3.2 agonist, which is in preclinical trial to treat potential cognitive deficits and negative symptoms/social withdrawal in schizophrenia and autism spectrum disorders. The company has a collaboration with Merck &amp; Co., Inc. to develop a7 receptor positive allosteric modulators targeting cognitive dysfunction associated with alzheimer’s disease and other central nervous system conditions. The company was formerly known as Bionomics Limited and changed its name Neuphoria Therapeutics Inc. in December 2024. Neuphoria Therapeutics Inc. was incorporated in 1996 and is based in Burlington, Massachusetts.</t>
  </si>
  <si>
    <t>Neuphoria Therapeutics Inc.</t>
  </si>
  <si>
    <t>NasdaqGM:NEUP</t>
  </si>
  <si>
    <t>Jasper Therapeutics, Inc., a clinical-stage biotechnology company, focuses on developing therapeutics targeting mast and hematopoietic stem cell driven diseases. The company’s lead product candidate is briquilimab, a monoclonal antibody designed to block stem cell factor from binding to and signaling through the CD117 receptor on mast and stem cells. It focuses on the development and commercialization of therapeutic agents for patients with various mast cell driven diseases, including chronic spontaneous urticaria, chronic inducible urticaria, and asthma, as well as conditioning agents for stem cell transplant in patients with sickle cell disease, Fanconi anemia, and severe combined immunodeficiency. Jasper Therapeutics, Inc. was founded in 2018 and is based in Redwood City, California.</t>
  </si>
  <si>
    <t>Jasper Therapeutics, Inc.</t>
  </si>
  <si>
    <t>NasdaqCM:JSPR</t>
  </si>
  <si>
    <t>Clearmind Medicine Inc., a clinical pharmaceutical company, develops novel psychedelic medicines to treat under-served health problems. It develops treatments for alcohol use disorders, binge drinking, and eating disorders, as well as weight loss, obesity, and metabolic syndrome, anxiety disorders, post-traumatic stress disorder, depression, and treatment resistant depression. The company develops MEAI compound for the treatment of alcohol use disorder, obesity, and metabolic disorders, as well as an alcohol substitute consumer product; and CM-CMND-001 which is in Phase I/IIa clinical trial for the treatment of alcohol use disorder. In addition, it has a collaboration with SciSparc Ltd. to conduct a study evaluating the companies combination treatment for obesity and metabolic syndrome; Yissum Research Development Company of the Hebrew University of Jerusalem to develop, manufacture, and commercialize compounds targeted at treating post traumatic stress disorder and other health conditions. The company was formerly known as Cyntar Ventures Inc. and changed its name to Clearmind Medicine Inc. in March 2021. The company was incorporated in 2017 and is based in Vancouver, Canada.</t>
  </si>
  <si>
    <t>Clearmind Medicine Inc.</t>
  </si>
  <si>
    <t>NasdaqCM:CMND</t>
  </si>
  <si>
    <t>Bolt Biotherapeutics, Inc., a clinical-stage biopharmaceutical company, engages in the development of immunotherapies for the treatment of cancer. The company dBDC-3042, develops dan agonist antibody targeting Dectin-2 for range of tumors, such as head and neck, non-small cell lung, ovarian, triple-negative breast, and other cancer; and BDC-4182, an next-generation boltbody technology platform that targets claudin 18.2, which is overexpressed in gastric/gastroesophageal junction cancer, pancreatic cancer, and other tumor types. The company has collaboration agreements with Toray Industries, Genmab A/S, Innovent Biologics, Inc.; and license agreement with Stanford University. The company was formerly known as Bolt Therapeutics, Inc. and changed its name to Bolt Biotherapeutics, Inc. in July 2015. Bolt Biotherapeutics, Inc. was incorporated in 2015 and is headquartered in Redwood City, California.</t>
  </si>
  <si>
    <t>Bolt Biotherapeutics, Inc.</t>
  </si>
  <si>
    <t>NasdaqCM:BOLT</t>
  </si>
  <si>
    <t>Virax Biolabs Group Limited, a biotechnology company, distributes diagnostics test kits for the prevention, detection, diagnosis, and risk management of viral diseases in the field of T cell in Vitro Diagnostics. The company offers various in-vitro diagnostics test kits comprising respiratory, pregnancy and fertility, infectious diseases, sti, drugs of abuse, oncology, cardiac, women’s health, other test kits under the ViraxClear brands; and rapid and molecular tests for small animal veterinary diagnostics under the ViraxVet brand. It also provides ViraxImmune, a T cell In vitro diagnostic device and wellness mobile application; and service, such as antibody engineering, custom peptides, protein sequencing, vaccine efficacy testing, immunology lab services, kits and reagents. In addition, the company is involved in research and development activities; and provision of procurement, warehousing, product development, and staffing management services. It serves research organizations, corporations, independent laboratories, large hospital systems and public and private institutions, as well as distributor customers. The company operates in the United Kingdom, the United States, and China. The company was formerly known as Virax Biolabs (Cayman) Limited and changed its name to Virax Biolabs Group Limited in September 2021. Virax Biolabs Group Limited was founded in 2013 and is headquartered in Lanarkshire, the United Kingdom.</t>
  </si>
  <si>
    <t>Virax Biolabs Group Limited</t>
  </si>
  <si>
    <t>NasdaqCM:VRAX</t>
  </si>
  <si>
    <t>PainReform Ltd., a clinical stage specialty pharmaceutical company, focuses on the reformulation of established therapeutics and provides an extended period of post-surgical pain relief in Israel. It develops PRF-110, a viscous clear oil-based solution that is instilled directly into the surgical wound to provide localized and extended post-operative analgesia, as well as in Phase 3 clinical trial for pain treatment of patients undergoing bunionectomy and pain treatment of hernia repair operations. The company was incorporated in 2007 and is based in Tel Aviv, Israel.</t>
  </si>
  <si>
    <t>PainReform Ltd.</t>
  </si>
  <si>
    <t>NasdaqCM:PRFX</t>
  </si>
  <si>
    <t>As of August 21, 2025, Akanda Corp. was acquired by First Towers &amp; Fiber Corp., in a reverse merger transaction. Akanda Corp., through its subsidiaries, engages in the cultivation, manufacture, and distribution of cannabis-based products. The company was incorporated in 2021 and is headquartered in Toronto, Canada.</t>
  </si>
  <si>
    <t>Akanda Corp.</t>
  </si>
  <si>
    <t>NasdaqCM:AKAN</t>
  </si>
  <si>
    <t>CDT Equity Inc., a clinical-stage specialty biopharmaceutical company, develops pharmaceutical products that provides unmet medical needs in the areas of autoimmune diseases and idiopathic male infertility. Its pipeline includes AZD1656, which has completed Phase I trials for the treatment of type 2 diabetes, renal transplant, Hashimoto's thyroiditis, uveitis, and preterm labor; and AZD5904, which has completed Phase I clinical trials for the treatment of idiopathic male infertility. It has strategic services agreement with formulation development CDMO Agility Life Sciences to develop new solid oral-dosage form products. The company was formerly known as Conduit Pharmaceuticals Inc. and changed its name to CDT Equity Inc. in August 2025. The company was founded in 2019 and is based in Naples, Florida.</t>
  </si>
  <si>
    <t>CDT Equity Inc.</t>
  </si>
  <si>
    <t>NasdaqCM:CDT</t>
  </si>
  <si>
    <t>Calidi Biotherapeutics, Inc., a clinical stage immuno-oncology company, develops allogeneic stem cell-based and enveloped virus platforms to potentiate and deliver oncolytic viruses in the United States. Its product pipeline comprises CLD-101, which is in Phase 1b/2 clinical trial for the treatment of high-grade glioma, as well as in Phase 1 dose-escalation clinical trial for recurrent high-grade glioma; CLD-201 product for solid tumors, such as breast cancer, head and neck squamous cell carcinoma, and soft tissue sarcoma, which is in pre-clinical studies; CLD-301 for multiple indications, which is in preclinical studies; and CLD-400 for certain lung cancer and metastatic solid tumors. The company also offers oncolytic virus platforms, such as NeuroNova, SuperNova, and RTNova. Calidi Biotherapeutics, Inc. was founded in 2014 and is headquartered in San Diego, California.</t>
  </si>
  <si>
    <t>Calidi Biotherapeutics, Inc.</t>
  </si>
  <si>
    <t>NYSEAM:CLDI</t>
  </si>
  <si>
    <t>Enveric Biosciences, Inc., a biotechnology company, engages in the development of small-molecule therapeutics for the treatment of anxiety, depression, and addiction disorders. The company offers product candidates are EB-002, an active metabolite of psilocybin, which is in preclinical development stage for the treatment of anxiety disorders; and EB-003 that is in preclinical development stage for the treatment mental health. It also focuses on the development of cannabinoid conjugate molecules for the treatment of pain and cancer. The company is headquartered in Cambridge, Massachusetts.</t>
  </si>
  <si>
    <t>Enveric Biosciences, Inc.</t>
  </si>
  <si>
    <t>NasdaqCM:ENVB</t>
  </si>
  <si>
    <t>Cellectar Biosciences, Inc., a clinical biopharmaceutical company, focuses on the discovery, development, and commercialization of drugs for the treatment of cancer in the United States. The company’s lead phospholipid drug conjugate (PDC) candidate is CLR 131 (iopofosine I-131), which is in Phase 2 clinical study for patients with B-cell malignancies; Phase 2a clinical study for patients with relapsed or refractory (r/r) Waldenstrom’s macroglobulinemia cohort, r/r multiple myeloma (MM) cohort, and r/r non-Hodgkin’s lymphoma cohort; Phase 1 clinical study for r/r pediatric patients with select solid tumors, lymphomas, and malignant brain tumors; and Phase 1 clinical study for r/r head and neck cancer. It also develops CLR 1900, a PDC chemotherapeutic program that is in the preclinical development stage to treat solid tumors. It has collaborative with Orano Med to develop CLR 12120 Series; and LegoChem Bio. Cellectar Biosciences, Inc. was founded in 2002 and is headquartered in Florham Park, New Jersey.</t>
  </si>
  <si>
    <t>Cellectar Biosciences, Inc.</t>
  </si>
  <si>
    <t>NasdaqCM:CLRB</t>
  </si>
  <si>
    <t>SeaStar Medical Holding Corporation, a commercial-stage medical device company, develops a proprietary platform therapy to reduce the consequences of hyperinflammation on vital organs in the United States. The company offers the selective cytopheretic device (SCD), which is a disease-modifying device that neutralizes over-active immune cells and stops the cytokine storm that yields destructive hyperinflammation; and QUELIMMUNE, an SCD therapy for pediatric patients with acute kidney injury (AKI) due to sepsis. It also develops NEUTRALIZE-AKI, an SCD therapy that is in clinical trials for adult patients with AKI; and other products in various therapeutic areas, including cardiorenal syndrome, hepatorenal syndrome, and myocardial stunning in end-stage renal disease. SeaStar Medical Holding Corporation was founded in 2007 and is headquartered in Denver, Colorado.</t>
  </si>
  <si>
    <t>SeaStar Medical Holding Corporation</t>
  </si>
  <si>
    <t>NasdaqCM:ICU</t>
  </si>
  <si>
    <t>Korro Bio, Inc., a biopharmaceutical company, engages in the discovering, developing, and commercializing of genetic medicines based on editing RNA for the treatment of rare and highly prevalent diseases in the United States. Its lead product candidate is KRRO-110 which is in Phase 1/2 clinical trial for the treatment of Alpha-1 Antitrypsin Deficiency (AATD). It uses its RNA editing platform, Oligonucleotide Promoted Editing of RNA to generate differentiated RNA editing product candidates. The company is also developing programs for Parkinson’s disease, Amyotrophic lateral sclerosis, severe drug-associated anesthetics, and other pain indications. Korro Bio, Inc. has a collaboration agreement with Novo Nordisk A/S to treat cardiometabolic diseases. Korro Bio, Inc. was founded in 2018 and is based in Cambridge, Massachusetts.</t>
  </si>
  <si>
    <t>Korro Bio, Inc.</t>
  </si>
  <si>
    <t>NasdaqCM:KRRO</t>
  </si>
  <si>
    <t>Acumen Pharmaceuticals, Inc., a clinical-stage biopharmaceutical company, develops targeted therapies for the treatment of Alzheimer’s disease. The company focuses on advancing a targeted immunotherapy drug candidate Sabirnetug (ACU193), a recombinant humanized immunoglobulin gamma 2, which has completed the INTERCEPT-AD phase 1 clinical trial and in ALTITUDE-AD phase 2 clinical trial to target soluble amyloid-beta oligomers. It has a collaboration and license agreement with Halozyme, Inc. for the development of a subcutaneous formulation of Sabirnetug. Acumen Pharmaceuticals, Inc. was incorporated in 1996 and is headquartered in Newton, Massachusetts.</t>
  </si>
  <si>
    <t>Acumen Pharmaceuticals, Inc.</t>
  </si>
  <si>
    <t>NasdaqGS:ABOS</t>
  </si>
  <si>
    <t>Lisata Therapeutics, Inc., a clinical-stage pharmaceutical company, engages in the discovery, development, and commercialization of therapies for the treatment of solid tumors and other diseases. Its investigational product is certepetide, which is in Phase 2 clinical studies for the treatment of solid tumors, such as metastatic pancreatic ductal adenocarcinoma, cholangiocarcinoma, appendiceal cancer, and colon cancer and glioblastoma multiforme in combination with a range of anti-cancer regimens. The company was incorporated in 1980 and is headquartered in Basking Ridge, New Jersey.</t>
  </si>
  <si>
    <t>Lisata Therapeutics, Inc.</t>
  </si>
  <si>
    <t>NasdaqCM:LSTA</t>
  </si>
  <si>
    <t>Lucyd, Inc engages in the development and sale of smart eyeglasses and sunglasses in North America. Its flagship product is the Lucyd Lyte which enable the wearer to listen to music, take and make calls, and use voice assistants and ChatGPT to perform various smartphone tasks hands-free. It also provides Nautica Powered by Lucyd smart eyewear collection and various branded accessories, including a power brick, cleaning cloth, and a slipcase adorned; Eddie Bauer Powered by Lucyd smart eyewear collection; and Lucyd Armor line, an ANSI-certified smart safety glass for all-day wear. In addition, the company offers Lucyd app that provides unlimited voice ChatGPT interactions. It sells its products through Amazon, social selling, and retail stores, as well as through Lucyd.co, Walmart.com, Target.com, BestBuy.com, DicksSportingGoods.com, Brookstone.com, and eBay. The company was formerly known as Innovative Eyewear, Inc. and change its name to Lucyd, Inc in October 2025. Lucyd, Inc was founded in 2019 and is based in North Miami, Florida.</t>
  </si>
  <si>
    <t>Lucyd, Inc</t>
  </si>
  <si>
    <t>NasdaqCM:LUCY</t>
  </si>
  <si>
    <t>Sunshine Biopharma, Inc. operates as a pharmaceutical company that focuses on the research and development of life-saving medicines in various therapeutic areas, including oncology and antivirals in the United States and Canada. It operates through Prescription Generic Pharmaceuticals and Nonprescription Over-The-Counter Products segments. The company is developing SBFM-PL4, a protease inhibitor for the treatment of SARS coronavirus infections; Adva-27a, a small chemotherapy molecule to treat pancreatic cancer; and K1.1 mRNA, a lipid nano-particle for liver cancer. It also offers Essential 9, an amino acids capsules; Calcium-Vitamin D supplement under the Essential Calcium-Vitamin D brand name; and L-Citrulline and Taurine products. In addition, the company provides various generic prescription drugs for osteoporosis, cardiovascular, antipsychotic, antibacterial, hypertension, anti-inflammatory, allergy, antibiotic, central nervous system, diabetes, urology, antifungal, antimalarial, oncology, gastroenterology, and anticonvulsant indications. Sunshine The company is based in Fort Lauderdale, Florida.</t>
  </si>
  <si>
    <t>Sunshine Biopharma, Inc.</t>
  </si>
  <si>
    <t>NasdaqCM:SBFM</t>
  </si>
  <si>
    <t>IN8bio, Inc., a clinical-stage biopharmaceutical company, focuses on the discovery, development, and commercialization of gamma-delta T cell product candidates for the treatment of cancer and autoimmune diseases. Its products include INB-400, which is in Phase 2 clinical trial to treat newly diagnosed glioblastoma (GBM); INB-200, a genetically modified autologous gamma-delta T cell product candidate that is in Phase I clinical trial for the treatment of GBM; and INB-100, an allogeneic product candidate, which is in Phase I clinical trial to treat patients with hematologic malignancies undergoing hematopoietic stem cell transplantation. The company also develops INB-619, a gamma-delta TCE targeting CD19 for both oncology and autoimmune diseases; INB-300, a nsCAR-enabled DeltEx product candidates targeting difficult liquid tumors and extracranial solid tumors; and INB-500, an induced pluripotent stem cell derived gamma-delta T cells that are in preclinical phase for treatment of cancer. The company was formerly known as Incysus Therapeutics, Inc. and changed its name to IN8bio, Inc. in August 2020. IN8bio, Inc. was incorporated in 2016 and is based in New York, New York.</t>
  </si>
  <si>
    <t>IN8bio, Inc.</t>
  </si>
  <si>
    <t>NasdaqCM:INAB</t>
  </si>
  <si>
    <t>Silo Pharma Inc. operates as a developmental stage biopharmaceutical company. The company is developing therapeutics that address underserved conditions, including post-traumatic stress disorder (PTSD), stress-induced anxiety disorders, fibromyalgia, and central nervous system (CNS) diseases. It focuses on developing traditional therapies and psychedelic treatments in formulations. The company’s lead program, SPC-15, is an intranasal treatment targeting PTSD and stress-induced anxiety disorders. It is also developing SP-26, a time-release ketamine-loaded implant for fibromyalgia and chronic pain relief. In addition, the company’s two preclinical programs comprise SPC-14, an intranasal compound for the treatment of Alzheimer’s disease, and SPU-16, a CNS-homing peptide targeting multiple sclerosis (MS). The company’s research and development programs are conducted through collaborations with Columbia University, Medspray Pharma BV, and the University of Maryland, Baltimore. The company was formerly known as Uppercut Brands, Inc. and changed its name to Silo Pharma, Inc. in September 2020. Silo Pharma, Inc. was incorporated in 2010 and is based in Sarasota, Florida.</t>
  </si>
  <si>
    <t>Silo Pharma, Inc.</t>
  </si>
  <si>
    <t>NasdaqCM:SILO</t>
  </si>
  <si>
    <t>Passage Bio, Inc., a genetic medicines company, develops gene therapies for central nervous system diseases. It develops PBGM01, a functional GLB1 gene encoding ß-galactosidase for infantile GM1; PBFT02, a functional granulin (GRN) and gene encoding progranulin (PGRN) for the treatment of FTD caused by progranulin deficiency; and PBKR03, a functional GALC gene encoding the hydrolytic enzyme galactosylceramidase for infantile Krabbe disease. The company develops PBML04 for the treatment of metachromatic leukodystrophy; PBAL05 for the treatment of amyotrophic lateral sclerosis; and other program for huntington’s disease. It has a strategic research collaboration with the Trustees of the University of Pennsylvania’s Gene Therapy Program; and collaboration agreement, and a development services and clinical supply agreement with Catalent Maryland, Inc. The company was incorporated in 2017 and is based in Philadelphia, Pennsylvania.</t>
  </si>
  <si>
    <t>Passage Bio, Inc.</t>
  </si>
  <si>
    <t>NasdaqCM:PASG</t>
  </si>
  <si>
    <t>Nuwellis, Inc., a medical device company, develops, manufactures, and commercializes medical devices used in ultrafiltration therapy. The company offers Aquadex FlexFlow and Aquadex SmartFlow systems, which are used to treat patients suffering from fluid overload due to heart failure. Its Aquadex FlexFlow system includes a console, disposable blood circuit set, and disposable catheter. The company sells its products to hospitals and clinics through its direct salesforce in the United States; and through independent specialty distributors in Austria, Belarus, Brazil, Colombia, the Czech Republic, Germany, Greece, Hong Kong, India, Indonesia, Israel, Italy, Panama, Romania, Singapore, Slovakia, Spain, Switzerland, Thailand, the United Arab Emirates, and the United Kingdom. The company was formerly known as CHF Solutions, Inc. and changed its name to Nuwellis, Inc. in April 2021. Nuwellis, Inc. was founded in 1999 and is headquartered in Eden Prairie, Minnesota.</t>
  </si>
  <si>
    <t>Nuwellis, Inc.</t>
  </si>
  <si>
    <t>NasdaqCM:NUWE</t>
  </si>
  <si>
    <t>Bluejay Diagnostics, Inc. operates as a medical diagnostics company. The company offers the Symphony platform, a technology platform comprising the Symphony analyzer that orchestrates whole blood processing, biomarker isolation, and immunoassay preparation using non-contact centrifugal force; and the Symphony Cartridge, which includes reagents and components. It also provides the ALLEREYE diagnostic test, a point-of-care device for the diagnosis of allergic conjunctivitis. In addition, the company develops Symphony IL-6 tests for the monitoring of disease progression in critical care settings. Further, it is developing additional tests for Symphony, such as tests for myocardial infraction and congestive heart failure. Bluejay Diagnostics, Inc. was incorporated in 2015 and is headquartered in Acton, Massachusetts.</t>
  </si>
  <si>
    <t>Bluejay Diagnostics, Inc.</t>
  </si>
  <si>
    <t>NasdaqCM:BJDX</t>
  </si>
  <si>
    <t>Cyclerion Therapeutics, Inc., a biopharmaceutical company, develops treatments for serious diseases serious diseases with novel sGC stimulators in both the central nervous system (CNS) and the periphery. It is developing Olinciguat, an orally administered vascular soluble guanylate cyclase (sGC) stimulator, which is in Phase 2 clinical trial to treat cardiovascular diseases; and Praliciguat, a systemic sGC stimulator for the treatment of rare kidney disease. It has a license agreement with Akebia to develop, manufacture, medical affair, and commercializes Praliciguat and other related products. The company was incorporated in 2018 and is headquartered in Cambridge, Massachusetts.</t>
  </si>
  <si>
    <t>Cyclerion Therapeutics, Inc.</t>
  </si>
  <si>
    <t>NasdaqCM:CYCN</t>
  </si>
  <si>
    <t>Tivic Health Systems, Inc., a health tech company, develops and commercializes bioelectronic medicine. Its primary product is ClearUP, a bioelectronic medicine for use in the treatment of sinus pain, pressure, and congestion. The company sells its products through online retailers and commercial distributors, as well as its own website. Its lead product candidate is Entolimod, a late-stage TLR5 agonist for use in the treatment of acute radiation syndrome. In addition, the company markets its commercial product under the ClearUP Sinus Pain Relief brand name. It also focusses on non-invasive vagus nerve stimulation. The company was incorporated in 2016 and is based in Fremont, California.</t>
  </si>
  <si>
    <t>Tivic Health Systems, Inc.</t>
  </si>
  <si>
    <t>NasdaqCM:TIVC</t>
  </si>
  <si>
    <t>Bio Green Med Solution, Inc. engages in the distributing, trading, and installation of protective and fire safety materials and equipment, and fire protection and prevention systems. It also researches and develops pharmaceuticals. The company was formerly known as Cyclacel Pharmaceuticals, Inc. and changed its name to Bio Green Med Solution, Inc. in September 2022. The company was founded in 1996 and is headquartered in Kuala Lumpur, Malaysia.</t>
  </si>
  <si>
    <t>Bio Green Med Solution, Inc.</t>
  </si>
  <si>
    <t>NasdaqCM:BGMS</t>
  </si>
  <si>
    <t>VivoSim Labs, Inc., a pharmaceutical and biotechnology services company, provides testing of drugs and drug candidates in three-dimensional (3D) human tissue models of liver and intestine. It offers partners liver and intestinal toxicology insights through its new approach methodologies (NAM) models; and bespoke services in the areas of investigational toxicology, mechanism of drug action elucidation, and other applications of complex human tissue models. The company also provides liver toxicology predictive screening and research services, as well as works on predicting and studying the intestinal side effect profiles of drugs that are therapeutic candidates of pharmaceutical and biotech companies at various stages of drug development; and uses its proprietary technologies to build functional 3D human tissues that mimic key aspects of native human tissue composition, architecture, function, and disease. In addition, it offers 3D human tissue platform that develops novel human normal and disease models using high throughput systems, bioprinted, and flow/stretch capable 3D systems. The company was formerly known as Organovo Holdings, Inc. and changed its name to VivoSim Labs, Inc. in April 2025. VivoSim Labs, Inc. was incorporated in 2007 and is headquartered in San Diego, California.</t>
  </si>
  <si>
    <t>VivoSim Labs, Inc.</t>
  </si>
  <si>
    <t>NasdaqCM:VIVS</t>
  </si>
  <si>
    <t>Cardio Diagnostics Holdings, Inc. develops and commercializes epigenetics-based clinical tests for cardiovascular disease. The company offers Epi+Gen CHD, a three-year symptomatic coronary heart disease (CHD) risk assessment clinical blood test targeting CHD events, including heart attacks; PrecisionCHD, an integrated epigenetic-genetic clinical blood test for the detection of coronary heart disease; and Actionable Clinical Intelligence, a platform that offers new epigenetic and genetic insights to clinicians prescribing to help improve chronic care management. It also provides CardioInnovate360, a research-use-only solution to support the discovery, development and validation of novel biopharmaceuticals for the assessment and management of cardiovascular diseases; and HeartRisk, a SaaS cardiovascular disease risk intelligence platform. It serves telemedicine providers; provider organizations, including concierge practices, longevity clinics, and risk-bearing provider organizations; and employer organizations. Cardio Diagnostics Holdings, Inc. was founded in 2017 and is headquartered in Chicago, Illinois.</t>
  </si>
  <si>
    <t>Cardio Diagnostics Holdings, Inc.</t>
  </si>
  <si>
    <t>NasdaqCM:CDIO</t>
  </si>
  <si>
    <t>GlucoTrack, Inc., a medical device company, focuses on the development of an implantable continuous blood glucose monitor (CBGM) for people with diabetes in the United States. The company develops the GlucoTrack, a non-invasive glucose monitoring device that helps people with diabetes and pre-diabetics to obtain blood glucose level readings without the pain through a small sensor clipped onto the earlobe. It is also developing the GlucoTrack CBGM, a long-term implantable blood-based CBGM for use by Type 1 diabetes patients and insulin-dependent Type 2 diabetes patients. The company was formerly known as Integrity Applications, Inc. and changed its name to GlucoTrack, Inc. in November 2021. GlucoTrack, Inc. was founded in 2001 and is based in Rutherford, New Jersey.</t>
  </si>
  <si>
    <t>GlucoTrack, Inc.</t>
  </si>
  <si>
    <t>NasdaqCM:GCTK</t>
  </si>
  <si>
    <t>GRI Bio, Inc., a clinical-stage biopharmaceutical company, focuses on discovering, developing, and commercializing therapies that target diseases leading to inflammatory, fibrotic, and autoimmune disorders in the United States. Its lead product candidate is GRI-0621, an oral inhibitor of type 1 Natural Killer T cells, which is in phase IIa clinical trial for the treatment of severe fibrotic lung diseases, such as idiopathic pulmonary fibrosis. The company’s portfolio also includes GRI-0803, a novel oral agonist of type 2 Natural Killer T cells that is in preclinical development for the treatment of autoimmune disorders; a proprietary library of 500+ compounds; and GRI-0124 and GRI-0729 for balance inflammatory immune responses. GRI Bio, Inc. was formerly known as Glycoregimmune, Inc. GRI Bio, Inc. was founded in 2009 and is based in LA Jolla, California.</t>
  </si>
  <si>
    <t>GRI Bio, Inc.</t>
  </si>
  <si>
    <t>NasdaqCM:GRI</t>
  </si>
  <si>
    <t>Azitra, Inc., an early-stage clinical biopharmaceutical company, develops therapies for precision dermatology using engineered proteins and live biotherapeutic products to treat skin diseases. It develops ATR-12, a genetically modified strain of S. epidermidis, which is in Phase Ib clinical trial for treating Netherton syndrome, a skin disease. The company also develops ATR-04, a genetically modified strain of S. epidermidis that is in Phase 1/2 clinical trial for treating the papulopustular rash experienced by cancer patients undergoing epidermal growth factor receptor inhibitor; and ATR-01, an engineered recombinant human filaggrin protein for treating ichthyosis vulgaris, a skin disease. It has a collaboration with Bayer. The company was incorporated in 2014 and is based in Branford, Connecticut.</t>
  </si>
  <si>
    <t>Azitra, Inc.</t>
  </si>
  <si>
    <t>NYSEAM:AZTR</t>
  </si>
  <si>
    <t>NanoVibronix, Inc., through its subsidiaries, focuses on non-invasive biological response-activating devices that target biofilm prevention, pain therapy, wound healing, and at home administration without medical professional assistance. Its product portfolio includes UroShield, an ultrasound-based product that is designed to prevent bacterial colonization and biofilm in urinary catheters, increase antibiotic efficacy, and decrease pain and discomfort associated with urinary catheter use. The company also offers UroShield Ultra, which is designed to prevent bacterial colonization and biofilm formation in urinary catheters; PainShield, a patch-based therapeutic ultrasound technology to treat pain, muscle spasm, and joint contractures. In addition, it provides PainShield MD, a single patch-based therapeutic ultrasound technology to treat pain, muscle spasm, and joint contractures; PainShield Plus, a dual patch-based therapeutic ultrasound technology; and WoundShield, a patch-based therapeutic ultrasound device intended to facilitate tissue regeneration and wound healing. The company sells its products directly to patients, as well as through distributor agreements in the United States, Europe, Australia, Israel, New Zealand, and internationally. NanoVibronix, Inc. was incorporated in 2003 and is based in Tyler, Texas.</t>
  </si>
  <si>
    <t>NanoVibronix, Inc.</t>
  </si>
  <si>
    <t>NasdaqCM:NAOV</t>
  </si>
  <si>
    <t>Aethlon Medical, Inc., a medical therapeutic company, engages in developing novel immunotherapeutic devices to treat cancer and viral infections in the United States. It develops Hemopurifier, a clinical-stage immunotherapeutic device intended for applications in cancer, and life-threatening viral infections, and use in organ transplantation. The company was founded in 1984 and is based in San Diego, California.</t>
  </si>
  <si>
    <t>Aethlon Medical, Inc.</t>
  </si>
  <si>
    <t>NasdaqCM:AEMD</t>
  </si>
  <si>
    <t>GT Biopharma, Inc., a clinical stage biopharmaceutical company, engages in the development and commercialization of immuno-oncology products based on its proprietary Tri-specific Killer Engager (TriKE) and Tetra-specific Killer Engager (Dual Targeting TriKE) fusion protein immune cell engager technology platforms. It develops GTB-3650, which is in preclinical studies that target CD33 on the surface of myeloid leukemias and an agonistic camelid; GTB-5550 that targets B7-H3 on the surface of advanced solid tumors; and GTB-7550, a product candidate in development for the treatment of lupus and other autoimmune disorders. The company was formerly known as OXIS International, Inc. and changed its name to GT Biopharma, Inc. in July 2017. GT Biopharma, Inc. was incorporated in 1965 and is based in San Francisco, California.</t>
  </si>
  <si>
    <t>GT Biopharma, Inc.</t>
  </si>
  <si>
    <t>NasdaqCM:GTBP</t>
  </si>
  <si>
    <t>Lipocine Inc., a clinical-stage biopharmaceutical company, engages in the research and development for the delivery of drugs for the treatment of central nervous system (CNS) disorders. Its lead product candidate is TLANDO, an oral testosterone replacement therapy (TRT) comprising testosterone undecanoate. The company’s pipeline candidates also include LPCN 1111 (TLANDO XR), a next-generation long-acting oral product candidate for TRT; LPCN 1148, a novel prodrug of testosterone and testosterone laurate for the treatment of cirrhosis; LPCN 1154 to treat postpartum depression; LPCN 2101, a NAS candidate for women with epilepsy; and LPCN 2203, an oral candidate for management of essential tremor. It also develops LPCN 1144, an oral prodrug of bioidentical testosterone for the treatment of metabolic dysfunction-associated steatohepatitis; LPCN 2401 to improve body composition in obesity management; and LPCN 1107, an oral hydroxy progesterone caproate product indicated for the prevention of recurrent preterm birth. The company was founded in 1997 and is headquartered in Salt Lake City, Utah.</t>
  </si>
  <si>
    <t>Lipocine Inc.</t>
  </si>
  <si>
    <t>NasdaqCM:LPCN</t>
  </si>
  <si>
    <t>Shuttle Pharmaceuticals Holdings, Inc., a clinical stage pharmaceutical company, develops novel therapies to cure cancers. The company is developing Ropidoxuridine, an oral halogenated pyrimidine to treat patients with brain tumors and sarcomas; and SP-2-225, a pre-clinical class IIb product candidate that effects on the regulation of the immune system. It is also developing SP-1-303, a pre-clinical selective Class I HDAC for use in the treatment of ER positive breast cancers; and SP-1-161, a HDAC inhibitor that initiates the mutated in ataxia-telangiectasia response pathway. The company was founded in 2012 and is headquartered in Gaithersburg, Maryland.</t>
  </si>
  <si>
    <t>Shuttle Pharmaceuticals Holdings, Inc.</t>
  </si>
  <si>
    <t>New Common Shares</t>
  </si>
  <si>
    <t>NasdaqCM:SHPH</t>
  </si>
  <si>
    <t>Acurx Pharmaceuticals, Inc., a clinical stage biopharmaceutical company, develops antibiotics to treat bacterial infections in the United States. The company’s lead antibiotic candidate is ibezapolstat, a novel mechanism of action that targets the polymerase IIIC enzyme that is in Phase 2b clinical trial to treat patients with clostridium difficile infections. It also develops ACX-375C, a potential oral and parenteral treatment targeting gram-positive bacteria, including methicillin-resistant staphylococcus aureus, vancomycin-resistant enterococcus, and penicillin-resistant streptococcus pneumonia; and CCP, multiple product candidates for gram-positive infections. Acurx Pharmaceuticals, Inc. was incorporated in 2017 and is headquartered in Staten Island, New York.</t>
  </si>
  <si>
    <t>Acurx Pharmaceuticals, Inc.</t>
  </si>
  <si>
    <t>NasdaqCM:ACXP</t>
  </si>
  <si>
    <t>Pasithea Therapeutics Corp., a clinical-stage biotechnology company, focuses on the discovery, research, and development of treatments for central nervous system (CNS) disorders, RASopathies, and cancers. Its lead product candidate is PAS-004, a next-generation macrocyclic mitogen-activated protein kinase, or MEK inhibitor to treat a range of RASopathies, including neurofibromatosis type 1 (NF1); MAPK pathway-driven tumors, such as BRAFv600 and BRAF fusion tumors; and ETS2 driven diseases, including inflammatory bowel disease (IBD), primary sclerosing cholangitis, and ankylosing spondylitis. The company’s lead development candidate is PAS-003, to treat amyotrophic lateral sclerosis. It also intends to develop PAS-001, to treat schizophrenia. Pasithea Therapeutics Corp. was incorporated in 2020 and is headquartered in Miami Beach, Florida.</t>
  </si>
  <si>
    <t>Pasithea Therapeutics Corp.</t>
  </si>
  <si>
    <t>NasdaqCM:KTTA</t>
  </si>
  <si>
    <t>bioAffinity Technologies, Inc. engages in developing non-invasive diagnostics to detect early-stage lung cancer and other diseases of the lung using flow cytometry and automated analysis in the United States. It operates through two segments: Diagnostic Research and Development; and Laboratory Services. The company offers CyPath lung which uses flow cytometry technology to detect and analyze cell populations in a person’s sputum, or phlegm, to find characteristics indicative of lung cancer, including cancer and/or cancer-related cells that have shed from a lung tumor. bioAffinity Technologies, Inc. was incorporated in 2014 and is based in San Antonio, Texas.</t>
  </si>
  <si>
    <t>bioAffinity Technologies, Inc.</t>
  </si>
  <si>
    <t>NasdaqCM:BIAF</t>
  </si>
  <si>
    <t>Tvardi Therapeutics, Inc., a clinical-stage biopharmaceutical company, engages in the development of novel, oral, and small molecule therapies targeting STAT3 to treat fibrosis-driven diseases with significant unmet need in the United States. The company's lead product candidates include TTI-101, which is in Phase 2 clinical development stage for fibrosis-driven diseases with an initial focus on idiopathic pulmonary fibrosis (IPF), and hepatocellular carcinoma (HCC); and TTI-109, an oral, small molecule STAT3 inhibitor which is in pre-clinical stage. Tvardi Therapeutics, Inc. was founded in 2017 and is based in Sugar Land, Texas.</t>
  </si>
  <si>
    <t>Tvardi Therapeutics, Inc.</t>
  </si>
  <si>
    <t>NasdaqCM:TVRD</t>
  </si>
  <si>
    <t>Allarity Therapeutics, Inc., a clinical-stage precision medicine pharmaceutical company, focuses on developing novel anti-cancer therapeutics for patients with unmet medical needs. The company develops drugs for the personalized treatment of cancer using drug specific companion diagnostics generated by its proprietary drug response predictor technology. Its lead drug candidate includes Stenoparib, a novel dual inhibitor of poly-ADP-ribose polymerase (PARP1/2) that is being evaluated in a phase 2 clinical trial in patients with advanced and recurrent ovarian cancer. The company also develops stenoparib- DRP, a companion diagnostic product used in select patients for stenoparib treatment. Allarity Therapeutics, Inc. was incorporated in 2004 and is headquartered in Boston, Massachusetts.</t>
  </si>
  <si>
    <t>Allarity Therapeutics, Inc.</t>
  </si>
  <si>
    <t>NasdaqCM:ALLR</t>
  </si>
  <si>
    <t>Xenetic Biosciences, Inc., a biopharmaceutical company, focuses on advancing immune-oncology technologies to treat cancers. The company’s proprietary DNase platform is designed to improve outcomes of existing treatments, including immunotherapies, by targeting neutrophil extracellular traps (NETs), which are involved in cancer progression, pancreatic ductal adenocarcinoma, colorectal carcinoma, and other gastrointestinal cancer. Its product pipeline includes XBIO-015 for treating pancreatic carcinoma and solid tumors; and XBIO-020 for treating solid tumors. The company also has partnered with biotechnology and pharmaceutical companies to develop its proprietary drug delivery platform, PolyXen, which as an enabling platform technology for protein and peptide drug delivery. It has collaboration agreements with Belgian Volition SARL Limited to develop NETs-targeted adoptive cell therapies for the treatment of cancer, as well as PJSC Pharmsynthez and Serum Institute of India to develop and launch ErepoXen for the treatment of anemia in chronic kidney disease patients; sublicensing agreement with Takeda Pharmaceutical Co. Ltd; exclusive sublicense agreement with CLS Therapeutics Ltd to develop DNase technology for the treatment of immunotherapies. The company offers under XDNASE, XCART, OncoHist, PolyXen, ErepoXen, and ImuXen trandemarks. Xenetic Biosciences, Inc. is headquartered in Framingham, Massachusetts.</t>
  </si>
  <si>
    <t>Xenetic Biosciences, Inc.</t>
  </si>
  <si>
    <t>NasdaqCM:XBIO</t>
  </si>
  <si>
    <t>Mobile-health Network Solutions, an investment holding company, provides telehealth solutions primarily in Singapore. The company operates in two segments: Telemedicine and Other Services and Sale of Medicine and Medical Devices. It offers MaNaDr platform, a 360-degree healthcare ecosystem, which connects users and service providers through the range of healthcare services and product offerings that can be accessed through the mobile application and website, as well as 
Internet search engines. The company also provides a suite of medical-related and other services, including teleconsultations and health check-up services, vaccinations, skin and aesthetics services, and other services. In addition, it offers healthcare and wellness products through its online e-commerce platform; wholesale distribution of pharmaceutical products to clinics through  MaNaPharma platform; and MaNaCare, a platform that provides a range of corporate healthcare and wellness services, including GP, specialist and allied healthcare panel services, tele-consultation services, in-person clinics, on-site health screening, and online marketplace, as well as wellness programs to corporate customers. Further, the company develops IT systems on mobile phone and web portals; operates pharmacies, clinics, and drug stores; and offers beauty and other personal care services, as well as other general medical services. Additionally, it offers health supplements, skincare, nutrition products and medical devices wellness, personal care; health screening packages; and online services such as medical screenings and procedures, such as serology and swab tests. The company was founded in 2009 and is headquartered in Singapore.</t>
  </si>
  <si>
    <t>Mobile-health Network Solutions</t>
  </si>
  <si>
    <t>Class A Ordinary Shares</t>
  </si>
  <si>
    <t>NasdaqCM:MNDR</t>
  </si>
  <si>
    <t>Catheter Precision, Inc. designs, manufactures, and sells medical technologies for the field of cardiac electrophysiology (EP) in the United States. The company’s lead product is View into Ventricular Onset System, a non-invasive imaging system that offers 3D cardiac mapping to help with localizing the sites of origin of idiopathic ventricular arrhythmias in patients with structurally normal hearts prior to EP procedures. It also offers LockeT, a suture retention device that temporarily secure sutures and aid clinicians in locating and removing sutures. The company is based in Fort Mill, South Carolina.</t>
  </si>
  <si>
    <t>Catheter Precision, Inc.</t>
  </si>
  <si>
    <t>NYSEAM:VTAK</t>
  </si>
  <si>
    <t>Aptorum Group Limited, through its subsidiaries, a clinical stage biopharmaceutical company, engages in the discovery, development, and commercialization of therapeutic products to treat oncology and infectious diseases. Its pipeline products include SACT-1, a repurposed drug candidate, which is in phase 1 clinical trial to treat neuroblastoma and other cancer types; ALS-4, a repurposed small molecule, which is in phase 1 clinical trial for the treatment of bacterial infections, such as staphylococcus aureus, mycobacterium tuberculosis, and pseudomonas aeruginosa; and RPIDD, a liquid biopsy rapid pathogen diagnostic which is in preclinical trial to treat pathogen molecular diagnostics. The company also develops SACT-COV19, a repurposed small molecule which is in preclinical trial for the treatment of coronavirus disease; SACT-2 and SACT-3; ALS-1, a small molecule which is in preclinical trial to treat bacterial infections caused by staphylococcus aureus, including methicillin-resistant staphylococcus aureus (MRSA); and ALS-2/3, a small molecule which is in preclinical trial for the treatment of gram+ve bacterial infections. In addition, it is developing NLS-1, which is in preclinical trial for the treatment of endometriosis; DLS-1+2, which is in preclinical trial to treat NSCLC with mutation; DLS-3, which is in preclinical trial to treat autoimmune disease; CLS-1, a macromolecule, which is in preclinical trial to treat obesity; and CLS-1 and CLS-3. Further, the company offers NativusWell DOI (NLS-2), a dietary supplement for women undergoing menopause; and provides management services. The company was formerly known as APTUS Holdings Limited and changed its name to Aptorum Group Limited in October 2017. Aptorum Group Limited was incorporated in 2010 and is headquartered in London, the United Kingdom.</t>
  </si>
  <si>
    <t>Aptorum Group Limited</t>
  </si>
  <si>
    <t>NasdaqCM:APM</t>
  </si>
  <si>
    <t>SciSparc Ltd., a clinical-stage pharmaceutical company, develops drugs based on cannabinoid therapies. Its drug development programs include SCI-110 for the treatment of Tourette syndrome and Alzheimer’s disease and agitation; SCI-210 for the treatment of autism spectrum disorder and status epilepticus; and CannAmide, an anti-inflammatory and chronic pain solution. It also sells hemp seed oil-based products and others. The company has an agreement with Procaps to develop and commercially manufacture SCI-110, palmitoylethanolamide oral tablets and CannAmide in softgel capsule form. It also has an agreement with The Israeli Medical Center for Alzheimer’s to conduct a phase IIa clinical trial to evaluate the safety, tolerability, and efficacy of SCI-110 in patients with Alzheimer’s disease and agitation; and a collaboration with Clearmind Medicine Inc. The company was formerly known as Therapix Biosciences Ltd. and changed its name to SciSparc Ltd. in January 2021. SciSparc Ltd. was incorporated in 2004 and is headquartered in Tel Aviv, Israel.</t>
  </si>
  <si>
    <t>SciSparc Ltd.</t>
  </si>
  <si>
    <t>NasdaqCM:SPRC</t>
  </si>
  <si>
    <t>MetaVia Inc., a clinical-stage biotechnology company, focuses on developing novel pharmaceuticals to treat cardiometabolic diseases. It develops DA-1241, a novel G-Protein-Coupled Receptor 119 agonist with development optionality as a standalone and/or combination therapy that is in Phase 2a clinical trial for the treatment of metabolic dysfunction-associated steatohepatitis, as well as completed Phase 1 clinical trial for the treatment of type 2 diabetes mellitus; and DA-1726, a novel oxyntomodulin analogue functioning as a GLP-1 receptor and glucagon receptor dual agonist, which is in Phase 1 trial for the treatment of obesity. The company’s therapeutic programs include ANA001, a proprietary oral niclosamide formulation for the treatment of patients with moderate COVID-19; NB-01 for the treatment of painful diabetic neuropathy; NB-02 for the treatment of cognitive impairment; and Gemcabene for the treatment of dyslipidemia. It has a license agreement with Pfizer Inc. for the research, development, manufacture, and commercialization of Gemcabene; and Dong-A ST, a sole manufacturer for the production of DA-1241 and DA-1726. The company was formerly known as NeuroBo Pharmaceuticals, Inc. and changed its name to MetaVia Inc. in November 2024. MetaVia Inc. is headquartered in Cambridge, Massachusetts. MetaVia Inc. operates as a subsidiary of Dong-A ST Co., Ltd.</t>
  </si>
  <si>
    <t>MetaVia Inc.</t>
  </si>
  <si>
    <t>NasdaqCM:MTVA</t>
  </si>
  <si>
    <t>Creative Medical Technology Holdings, Inc., a commercial-stage biotechnology company, focuses on novel biological therapeutics in the fields of immunotherapy, endocrinology, urology, neurology, and orthopedics in the United States. The company offers CaverStem to treat erectile dysfunction, and FemCelz for the treatment of loss of genital sensitivity and dryness. It develops AlloStem (CELZ-201-DDT), a allogenic human perinatal tissue derived cell program, ImmCelz (CELZ-100), a personalized supercharged immune therapy platform; CELZ-201 CREATE-1, which is phase 2, for the treatment of type 1 diabetes; AlloStemSpine (CELZ 201 ADAPT), which is phase 2, for the treatment of chronic lower back pain; Alova, which is in IND-enabling phase, to treat infertility as a result of premature ovarian failure; iPSCelz, which is in pre-clinical stage, a platform to make cell type in the body; StemSpine, a regenerative stem cell procedure to treat degenerative disc disease; OvaStem, a stem cell therapy for premature ovarian failure; CaverStem for erectile dysfunction treatment; and FemCelz for female sexual function treatment. In addition, the company develops products and services for various indications, including preventing the rejection of transplanted organs, kidney failure, liver failure, heart attack, and Parkinson’s disease. Creative Medical Technology Holdings, Inc. is based in Phoenix, Arizona.</t>
  </si>
  <si>
    <t>Creative Medical Technology Holdings, Inc.</t>
  </si>
  <si>
    <t>NasdaqCM:CELZ</t>
  </si>
  <si>
    <t>NextCure, Inc., a clinical-stage biopharmaceutical company, engages in advancing medicines to treat cancer. The company’s product candidate is the LNCB74, a B7-H4 targeted ADC to kill tumors. It also develops NC410, a fusion protein of LAIR-2, that is designed to block immune suppression mediated by LAIR-1; NC525, a novel LAIR-1 antibody that targets acute myeloid leukemia, blast cells, and leukemic stem cells; NC181 a humanized antibody targeting ApoE4 for the treatment of Alzheimer’s disease; and NC605 an antibody that targets Siglec-15, as well as chronic bone diseases, such as osteoarthritis and non-union fractures. The company also develop SIM0505, a novel antibody-drug conjugate (ADC) targeting CDH6 (cadherin-6 or K-cadherin) for the treatment of solid tumors. NextCure, Inc. was incorporated in 2015 and is headquartered in Beltsville, Maryland.</t>
  </si>
  <si>
    <t>NextCure, Inc.</t>
  </si>
  <si>
    <t>NasdaqGS:NXTC</t>
  </si>
  <si>
    <t>Artelo Biosciences, Inc., a clinical stage biopharmaceutical company, develops and commercializes therapeutics that target lipid-signaling pathways in the United States. The company’s product candidate pipeline includes ART27.13, a synthetic dual cannabinoid G protein-coupled receptor agonist, which is in Phase 1b/2a clinical trial for the treatment of anorexia associated/ weight loss with cancer; and ART12.11, a synthetic cannabidiol cocrystal for the treatment anxiety, depression, post-traumatic stress disorder PTSD, epilepsy and insomnia, pain and inflammation, and other potential indications. It also offers ART26.12, a fatty acid binding protein 5 inhibitor for treating chemotherapy induced peripheral neuropathy, diabetic neuropathy, prostate cancer and breast cancer, pain, dermatologic conditions, and anxiety disorders. The company was formerly known as Reactive Medical Inc. and changed its name to Artelo Biosciences, Inc. in April 2017. Artelo Biosciences, Inc. was incorporated in 2011 and is based in Solana Beach, California.</t>
  </si>
  <si>
    <t>Artelo Biosciences, Inc.</t>
  </si>
  <si>
    <t>NasdaqCM:ARTL</t>
  </si>
  <si>
    <t>SCWorx Corp., together with its subsidiaries, provides data content and services related to the repair, normalization and interoperability of information for healthcare providers in the United States. The company develops and markets healthcare information technology solutions and associated services that improve healthcare processes and information flow within hospitals and other healthcare facilities. Its software modules perform separate functions, such as virtualized item master file repair, expansion, and automation; electronic medical record management; charge description master management; contract management; request for proposal automation; integration of acquired businesses; rebate management; big data analytics model; and data integration and warehousing. The company sells its solutions and services to hospitals and health systems through a direct sales force, and distribution and reseller partnerships. SCWorx Corp. is based in Tampa, Florida.</t>
  </si>
  <si>
    <t>SCWorx Corp.</t>
  </si>
  <si>
    <t>NasdaqCM:WORX</t>
  </si>
  <si>
    <t>Alzamend Neuro, Inc., a clinical-stage biopharmaceutical company, focuses on developing various products for the treatment of neurodegenerative and psychiatric disorders. Its pipeline includes AL001, which delivers a therapeutic combination of lithium, proline, and salicylate for the treatment of Alzheimer’s, bi-polar disorder, post-traumatic stress disorder, major depressive disorder, other neurodegenerative diseases, and psychiatric disorders; and ALZN002, which uses a method using a mutant-peptide sensitized cell as a cell-based therapeutic vaccine to restore the ability of a patient’s immunological system to combat Alzheimer’s disease. Alzamend Neuro, Inc. was incorporated in 2016 and is headquartered in Atlanta, Georgia.</t>
  </si>
  <si>
    <t>Alzamend Neuro, Inc.</t>
  </si>
  <si>
    <t>NasdaqCM:ALZN</t>
  </si>
  <si>
    <t>Onconetix, Inc., a biotechnology company, focuses on the research, development, and commercialization of solutions for men’s health and oncology in the United States, European Union, and Non-European Union. The company offers Proclarix, an in vitro protein-based blood diagnostic test for prostate cancer. It has a license agreement with LabCorp to develop and commercialize Proclarix and other products. The company was formerly known as Blue Water Biotech, Inc. and changed its name to Onconetix, Inc. in December 2023. Onconetix, Inc. was founded in 2018 and is headquartered in Cincinnati, Ohio.</t>
  </si>
  <si>
    <t>Onconetix, Inc.</t>
  </si>
  <si>
    <t>NasdaqCM:ONCO</t>
  </si>
  <si>
    <t>KALA BIO, Inc. a clinical-stage biopharmaceutical company, engages in the research, development, and commercialization of therapies for rare and severe eye diseases. The company’s lead product candidates include KPI-012, which is in Phase 2b clinical trial for the treatment of persistent corneal epithelial defects; and limbal stem cell deficiency and other rare corneal diseases. Its preclinical development product consists of KPI-014 for the treatment of rare inherited retinal diseases. The company was formerly known as Kala Pharmaceuticals, Inc. and changed its name to KALA BIO, Inc. in August 2023. KALA BIO, Inc. was incorporated in 2009 and is headquartered in Arlington, Massachusetts.</t>
  </si>
  <si>
    <t>KALA BIO, Inc.</t>
  </si>
  <si>
    <t>NasdaqCM:KALA</t>
  </si>
  <si>
    <t>Adial Pharmaceuticals, Inc., a clinical-stage biopharmaceutical company, focuses on the development of therapeutics for the treatment or prevention of addiction and related disorders. The company’s lead product is AD04, a serotonin-3 antagonist, which is in Phase 3 clinical trials for the treatment of alcohol use disorder. It is also involved in the development of drug candidates for non-opioid pain reduction and other diseases and disorders. Adial Pharmaceuticals, Inc. was founded in 2010 and is based in Glen Allen, Virginia.</t>
  </si>
  <si>
    <t>Adial Pharmaceuticals, Inc.</t>
  </si>
  <si>
    <t>NasdaqCM:ADIL</t>
  </si>
  <si>
    <t>Sonoma Pharmaceuticals, Inc. develops and produces stabilized hypochlorous acid (HOCl) products for wound and eye care, oral and nasal care, podiatry, animal health care, and dermatological conditions in the United States, Europe, Asia, Latin America, and internationally. It offers Lumacyn, a skin toner; Regenacyn, a prescription scar gel; Reliefacyn to alleviate red bumps, rashes, shallow skin fisures, sunburn, peeling, and eczema/atopic dermatitis; Gramaderm for the treatment of topical mild to moderate acne; Epicyn, an antimicrobial facial cleanser; Levicyn, an HOCl based prescription and over-the-counter product used to relieve skin irritations, lacerations, abrasions, and burns; Celacyn, a scar management gel; and Pediacyn, an atopic dermatitis hydrogel. The company also provides Microcyn, a HOCl-based topical line of products designed to stimulate expedited healing by targeting a range of pathogens; Ocucyn eyelid and eyelash cleanser; Ocudox for eye care; Sinudox for nasal irrigation; Microdacyn60 oral care solution to treat mouth and throat infections; and Podiacyn, a foot care product. In addition, it offers MicrocynAH, an HOCl-based solution used to relieve common symptoms of hot spots, scratches, skin rashes, post-surgical sites, and irritated animal skin; MicrocynVS, an animal care product; Nanocyn, a hospital-grade disinfectant; Acuicyn, a solution for the treatment of blepharitis and the daily hygiene of eyelids and lashes; MucoClyns, a disinfectant; and Endocyn, a root canal irrigation solution. The company was formerly known as Oculus Innovative Sciences, Inc. and changed its name to Sonoma Pharmaceuticals, Inc. in December 2016. Sonoma Pharmaceuticals, Inc. was incorporated in 1999 and is based in Boulder, Colorado.</t>
  </si>
  <si>
    <t>Sonoma Pharmaceuticals, Inc.</t>
  </si>
  <si>
    <t>NasdaqCM:SNOA</t>
  </si>
  <si>
    <t>NewGenIvf Group Limited, an investment holding company, provides an assisted reproductive service that helps couples and individuals for fertility treatments in Thailand, Cambodia, Hong Kong, and Kyrgyzstan. The company’s fertility treatment solutions include in vitro fertilization (IVF), ICSI, embryo culture, hormonal blood tests, infectious diseases tests, chromosome screening, hysteroscopy, sperm analysis, sorting, washing, and freezing, and egg freezing. It also provides IVF treatment; surrogacy and ancillary caring services, including regular body check, as well as vitamins, supplements, and medicines to surrogate mothers; and value-added services comprising nutrition guidance, psychological counselling, acupuncture, and translation interpreters to supplement the IVF treatment. The company offers its services through its clinics. NewGenIvf Group Limited was founded in 2010 and is based in Bangkok, Thailand.</t>
  </si>
  <si>
    <t>NewGenIvf Group Limited</t>
  </si>
  <si>
    <t>NasdaqCM:NIVF</t>
  </si>
  <si>
    <t>Soligenix, Inc., a late-stage biopharmaceutical company, focuses on the development and commercialization of products to treat rare diseases in the United States. It operates through two segments, Specialized BioTherapeutics and Public Health Solutions. The Specialized BioTherapeutics segment develops SGX301 (HyBryte), a photodynamic therapy, which has completed Phase 3 clinical trial for the treatment of cutaneous T-cell lymphoma; SGX942, an innate defense regulator (IDR) technology that is in Phase 3 clinical trial for the treatment of inflammatory diseases, including oral mucositis in head and neck cancer; SGX945, an IDR technology that is in Phase 2a study to treat aphthous ulcers in Behçet’s disease; and SGX302, an IDR technology, which is in Phase 2a study for the treatment of mild-to-moderate psoriasis. Its Public Health Solutions segment engages in the development of RiVax, a ricin toxin vaccine candidate, which has completed Phase 1a, 1b, and 1c clinical trials; SGX943, a therapeutic candidate in preclinical studies for the treatment of antibiotic-resistant and emerging infectious diseases; ThermoVax, a technology in pre-clinical development for thermostabilizing vaccines; CiVax, a vaccine candidate for the prevention of COVID-19; and vaccine programs that target filoviruses, such as Marburg and Ebola. The company was formerly known as DOR BioPharma, Inc. and changed its name to Soligenix, Inc. in September 2009. Soligenix, Inc. was incorporated in 1987 and is headquartered in Princeton, New Jersey.</t>
  </si>
  <si>
    <t>Soligenix, Inc.</t>
  </si>
  <si>
    <t>NasdaqCM:SNGX</t>
  </si>
  <si>
    <t>Protagenic Therapeutics, Inc. operates as a pharmaceutical company specializing in the development of medicines manufactured from cannabinoid and cannabinoid-like molecules. Protagenic Therapeutics, Inc. was founded in 2004 and is based in Santa Barbara, California.</t>
  </si>
  <si>
    <t>Protagenic Therapeutics, Inc.</t>
  </si>
  <si>
    <t>NasdaqCM:PTIX</t>
  </si>
  <si>
    <t>Synlogic, Inc., a biopharmaceutical company, engages in the discovery and development of synthetic biotics to treat metabolic diseases in the United States. Its pipeline include SYNB1618 for the treatment of phenylketonuria; SYNB1353, an orally administered, non-systemically absorbed drug candidate, which is in Phase I clinical to treat homocystinuria; SYNB8802, an orally administered, non-systemically absorbed drug candidate for the treatment of enteric hyperoxaluria; and SYNB2081 to lower uric acid for the potential treatment of gout. The company has a collaboration agreement with F. Hoffmann-La Roche Ltd and Hoffmann-La Roche Inc.; and Ginkgo Bioworks, Inc. Synlogic, Inc. is based in Winchester, Massachusetts.</t>
  </si>
  <si>
    <t>Synlogic, Inc.</t>
  </si>
  <si>
    <t>NasdaqCM:SYBX</t>
  </si>
  <si>
    <t>Theriva Biologics, Inc., a clinical-stage company, develops therapeutics to treat cancer and related diseases in areas of high unmet need in the United States. The company’s lead product candidate is VCN-01, a clinical stage oncolytic human adenovirus that is in a Phase 2 clinical study for the treatment of pancreatic cancer; a Phase 1 clinical study for the treatment of retinalblastoma; a Phase 1 clinical study for the treatment of head and neck squamous cell carcinoma, ovarian cancer, colorectal cancer; and a Phase 1 clinical study for the treatment of solid tumors. It also develops VCN-11 for treating solid tumors; SYN-004 designed to degrade various commonly used intravenous beta-lactam antibiotics in gastrointestinal (GI) tract for the prevention of microbiome damage to prevent overgrowth and infection by pathogenic organisms, such Clostridioides difficile infection and vancomycin resistant Enterococci, and reducing the incidence and severity of acute graft-versus-host-disease (aGVHD) in allogeneic hematopoietic cell transplant recipients; and SYN-020, a recombinant oral formulation for the enzyme intestinal alkaline phosphatase to treat both local GI and systemic diseases. In addition, the company develops clinical stage products, such as SYN-006 to prevent aGVHD and infection by carbapenem resistant enterococci; and SYN-007 for preventing antibiotic associated diarrhea with oral ß-lactam antibiotics. It has collaboration agreements with The University of Texas at Austin, Catalan Institute of Oncology, Fundació Privada Institut d’Investigacio Biomedica de Bellvitge, Saint Joan De Déu, and Massachusetts General Hospital, as well as a clinical trial agreement with Washington University School of Medicine in St. Louis to conduct a Phase 1b/2a clinical trial of SYN-004. Theriva Biologics, Inc. is headquartered in Rockville, Maryland.</t>
  </si>
  <si>
    <t>Theriva Biologics, Inc.</t>
  </si>
  <si>
    <t>NYSEAM:TOVX</t>
  </si>
  <si>
    <t>Aditxt, Inc., a commercial-stage company, discovers and develops products in the areas of immune health, precision health, population health, women’s health, and neurologic health. The company develops AditxtScore that enable individuals to understand, manage, and monitor their immune profiles in order to be informed about attacks on or by their immune system; and Apoptotic DNA Immunotherapy, a nucleic acid-based technology that utilizes an approach that mimics the way the body naturally induces tolerance to its tissues. It also develops ADI-100 for skin grafting, psoriasis, type 1 diabetes, and multiple sclerosis. Aditxt, Inc. has a license agreement with Loma Linda University and Leland Stanford Junior University. The company was formerly known as ADiTx Therapeutics, Inc. and changed its name to Aditxt, Inc. in July 2021. Aditxt, Inc. was incorporated in 2017 and is headquartered in Mountain View, California.</t>
  </si>
  <si>
    <t>Aditxt, Inc.</t>
  </si>
  <si>
    <t>NasdaqCM:ADTX</t>
  </si>
  <si>
    <t>Biomerica, Inc., a biomedical technology company, engages in developing, patenting, manufacturing, and marketing diagnostic and therapeutic products for the detection and treatment of medical conditions and diseases worldwide. The company’s diagnostic test kits are used to analyze blood, urine, nasal or fecal specimens from patients in the diagnosis of various diseases, food intolerances, and other medical complications, as well as to measure the levels of specific bacteria, hormones, antibodies, antigens, and other substances which may exist in the human body, stools, or blood in extremely small concentrations. It sells its products for treating gastrointestinal diseases and food intolerances, as well as various esoteric tests at the physicians' offices and over-the-counter drugstores, and hospital/clinical laboratories. The company is also involved in the development of InFoods IBS, that uses a simple blood sample to identify patient-specific foods which may alleviate irritable bowel syndrome symptoms; and hp+detect, a H. Pylori diagnostic test that indicates if a patient is infected with the Helicobacter pylori bacteria. Biomerica, Inc. was incorporated in 1971 and is headquartered in Irvine, California.</t>
  </si>
  <si>
    <t>Biomerica, Inc.</t>
  </si>
  <si>
    <t>NasdaqCM:BMRA</t>
  </si>
  <si>
    <t>Genprex, Inc., a clinical-stage gene therapy company, focuses on developing therapies for patients with cancer and diabetes. The company’s technologies are designed to administer disease-fighting genes to provide new therapies for patient populations with cancer and diabetes. Its oncology program utilizes its systemic, non-viral Oncoprex Delivery System, which encapsulates the gene-expressing plasmids using lipid-based nanoparticles in a lipoplex form. The company’s lead product candidate, Reqorsa Immunogene Therapy (quaratusugene ozeplasmid), is being evaluated in three clinical trials as a treatment for NSCLC and SCLC. Its three lung cancer clinical programs have received a Fast Track Designation from the FDA for the treatment of that patient population, and SCLC program has received an FDA Orphan Drug Designation. The company’s diabetes gene therapy comprises of a novel infusion process that uses an AAV vector to deliver Pdx1 and MafA genes directly to the pancreas. In models of Type 1 diabetes, its GPX-002 transforms alpha cells in the pancreas into functional beta-like cells, which produce insulin but distinct enough from beta cells to evade the body’s immune system; and GPX-002 for Type 2 diabetes, where autoimmunity is not at play, is believed to rejuvenate and replenish exhausted beta cells. It has research agreement with The University of Michigan Rogel Cancer Center and Lung Cancer Study Collaboration with ALK Positive. Genprex, Inc. was incorporated in 2009 and is headquartered in Austin, Texas.</t>
  </si>
  <si>
    <t>Genprex, Inc.</t>
  </si>
  <si>
    <t>Voting Common Stock</t>
  </si>
  <si>
    <t>NasdaqCM:GNPX</t>
  </si>
  <si>
    <t>Alaunos Therapeutics, Inc., a clinical-stage oncology-focused cell therapy company, develops small molecules to treat obesity and other metabolic disorders. The company develops an oral obesity compound that addresses shortcomings of injectable GLP-1 receptor agonists, including preserving lean muscle mass. It also evaluates ALN1001 and related derivatives on lipid deposition and gene expression. In addition, the company develops hunTR TCR discovery platform to target driver mutations. Alaunos Therapeutics, Inc. was founded in 2003 and is headquartered in Houston, Texas.</t>
  </si>
  <si>
    <t>Alaunos Therapeutics, Inc.</t>
  </si>
  <si>
    <t>NasdaqCM:TCRT</t>
  </si>
  <si>
    <t>Matinas BioPharma Holdings, Inc., a clinical-stage biopharmaceutical company, identifies and develops pharmaceutical products using its lipid nanocrystal (LNC) platform technology. The company’s LNC delivery technology platform utilizes lipid nanocrystals for the delivery of small molecules, nucleic acids, gene therapies, vaccines, proteins, and peptides. Its lead product candidate is MAT2203, an oral formulation of amphotericin B that is starting Phase 3 clinical trials for the treatment of aspergillosis and cryptococcosis, as well as prevention of invasive fungal infections in patients due to immunosuppressive therapy. It offers MAT2501, an orally administered formulation of amikacin. The company has strategic collaborations with the National Institute of Allergy and Infectious Diseases; BioNTech SE to evaluate the combination of mRNA formats with the LNC platform; and Genentech Inc. to develop oral formulations. The company was incorporated in 2013 and is based in Bedminster, New Jersey.</t>
  </si>
  <si>
    <t>Matinas BioPharma Holdings, Inc.</t>
  </si>
  <si>
    <t>NYSEAM:MTNB</t>
  </si>
  <si>
    <t>ENDRA Life Sciences Inc. develops technologies to improve the capabilities of clinical diagnostic ultrasound. The company is involved in the development of thermo-acoustic enhanced ultrasound technology that uses pulsed energy source comprising radio frequency to transmit energy deep into tissue and generate ultrasonic waves to create high-contrast images for use in the treatment of non-alcoholic fatty liver disease, as well as in tissue composition, temperature monitoring, vascular imaging, and tissue perfusion. ENDRA Life Sciences Inc. was incorporated in 2007 and is based in Ann Arbor, Michigan.</t>
  </si>
  <si>
    <t>ENDRA Life Sciences Inc.</t>
  </si>
  <si>
    <t>NasdaqCM:NDRA</t>
  </si>
  <si>
    <t>TransCode Therapeutics, Inc., a biopharmaceutical company, focuses on developing and commercializing drugs and diagnostics for treating and identifying cancer. The company’s lead therapeutic candidate comprises TTX-MC138 that targets microRNA-10b, a master regulator of metastatic cell viability in various cancers comprising breast, pancreatic, ovarian, colon cancer, glioblastomas, and others. Its preclinical programs include TTX-siPDL1, an siRNA-based modulator of programmed death-ligand 1 and two indication agnostic programs; TTX-RIGA, an RNA- based agonist of the retinoic acid-inducible gene I targeting activation of innate immunity in the tumor microenvironment; TTX-CRISPR, a CRISPR/Cas9-based therapy platform for the repair or elimination of cancer-causing genes inside tumor cells; and TTX-mRNA, an mRNA-based platform for the development of cancer vaccines that activate cytotoxic immune responses against tumor cells. TransCode Therapeutics, Inc. has strategic collaboration agreement with The University of Texas M. D. Anderson Cancer Center. The company was incorporated in 2016 and is based in Boston, Massachusetts.</t>
  </si>
  <si>
    <t>TransCode Therapeutics, Inc.</t>
  </si>
  <si>
    <t>NasdaqCM:RNAZ</t>
  </si>
  <si>
    <t>Silexion Therapeutics Corp, a biopharmaceutical company, discovers and develops RNA interference (RNAi)-based cancer drugs and delivery systems to treat malignant solid tumors. The company engages in the treatment of solid tumors through its proprietary LODER delivery platform. Its products comprise SiG12D-LODER that has completed pre-clinical studies and an open label Phase I clinical trial for the treatment of pancreatic cancer; Prostate-LODER, which is in pre-clinical studies for the treatment of prostate cancer; and GBM-LODER that is in pre-clinical studies to target Glioblastoma Multiform, a malignant primary brain tumor. Silexion Therapeutics Corp has collaboration with Evonik Corporation for the development of an advanced siRNA formulation to enhance cancer treatment. The company was founded in 2008 and is headquartered in Jerusalem, Israel.</t>
  </si>
  <si>
    <t>Silexion Therapeutics Corp</t>
  </si>
  <si>
    <t>NasdaqCM:SLXN</t>
  </si>
  <si>
    <t>Qualigen Therapeutics, Inc., a clinical-stage therapeutics company, focuses on the development of treatments for adult and pediatric cancer. The company’s lead program is QN-302, an investigational small molecule G-quadruplexes (G4)-selective transcription inhibitor, which is in Phase I clinical trial for the treatment of pancreatic cancer and other solid tumors. It is also developing Pan-RAS that is in preclinical stage for the treatment of advanced solid tumors. The company was founded in 1996 and is based in Carlsbad, California.</t>
  </si>
  <si>
    <t>Qualigen Therapeutics, Inc.</t>
  </si>
  <si>
    <t>NasdaqCM:QLGN</t>
  </si>
  <si>
    <t>ProMIS Neurosciences, Inc. discovers and develops antibody therapies and therapeutic vaccines for neurodegenerative diseases and other misfolded protein diseases in Canada. The company’s proprietary discovery platform comprises ProMIS and Collective Coordinates algorithms to predict novel targets known as disease specific epitopes on the molecular surface of misfolded proteins. Its lead product candidates comprise of PMN310, a monoclonal antibody (mAb) for toxic oligomers for treating Alzheimer's Disease; PMN267 for treatment of amyotrophic lateral sclerosis; and PMN442, a mAb targeting toxic a-syn oligomers and seeding fibrils for treating multiple system atrophy. The company also develops PNM440, an alpha-synuclein vaccine for treating multiple synucleinopathies; and PMN311, an amyloid-beta vaccine for treatment of Alzheimer's. In addition, it is developing therapies for frontotemporal lobar degeneration, Huntington’s disease, progressive supranuclear palsy, corticobasal degeneration, and schizophrenia. The company was formerly known as Amorfix Life Sciences Ltd. and changed its name to ProMIS Neurosciences, Inc. in July 2015. ProMIS Neurosciences, Inc. is headquartered in Toronto, Canada.</t>
  </si>
  <si>
    <t>ProMIS Neurosciences, Inc.</t>
  </si>
  <si>
    <t>NasdaqCM:PMN</t>
  </si>
  <si>
    <t>cbdMD, Inc. produces and distributes various cannabidiol (CBD) products in the United States. The company owns and operates consumer hemp-based CBD brands, such as cbdMD, Paw CBD, hempMD, and cbdMD Botanicals. Its cbdMD brand products include CDB tinctures, gummies, topicals, capsules, drink mixes, ready to drink cans, and sleep, focus, and calming aids. It also provides veterinarian-formulated products, including tinctures, chews, and topicals under the Paw CBD brand name; nootropic mushroom line under the ATRx brand; and hemp derived solutions under the hempMD brand. It distributes its products through its e-commerce website, third-party e-commerce sites, select distributors and marketing partners, wholesalers, and various brick and mortar retailers. The company was formerly known as Level Brands, Inc. and changed its name to cbdMD, Inc. in May 2019. cbdMD, Inc. is headquartered in Charlotte, North Carolina.</t>
  </si>
  <si>
    <t>cbdMD, Inc.</t>
  </si>
  <si>
    <t>NYSEAM:YCBD</t>
  </si>
  <si>
    <t>Ensysce Biosciences, Inc., a clinical-stage pharmaceutical company, develops prescription drugs for severe pain relief in opioid misuse, abuse, and overdose in the United States. It develops products using Trypsin Activated Abuse Protection (TAAP) platform, designed to release clinically effective drugs only when exposed to specific physiological conditions; and Multi-Pill Abuse Resistance (MPAR) platform, an over-dose protection opioid prodrug technology. The company’s lead product candidate is PF614, a TAAP oxycodone prodrug candidate for the treatment of severe or chronic pain; and PF614-MPAR, a combination product of PF614 and nafamostat for overdose protection. It is also developing PF8001 and PF8026 are extended and immediate-release prodrugs of amphetamine for attention deficit hyperactivity disorder; and PF9001 to treat Opioid use disorder.Ensysce Biosciences, Inc. was founded in 2003 and is based in La Jolla, California.</t>
  </si>
  <si>
    <t>Ensysce Biosciences, Inc.</t>
  </si>
  <si>
    <t>NasdaqCM:ENSC</t>
  </si>
  <si>
    <t>AIM ImmunoTech Inc., an immuno-pharma company, focuses on the research and development of therapeutics to treat multiple types of cancers, viral diseases, and immune-deficiency disorders in the United States. Its flagship products are Ampligen (rintatolimod), a drug of large macromolecular double-stranded ribonucleic acid molecules to treat chronic fatigue syndrome; and Alferon N Injection (Interferon alfa), a purified, natural-source, glycosylated, multi-species alpha interferon product for the treatment of genital warts. The company is also developing Ampligen for potential treatment of pancreatic, renal cell carcinoma, malignant melanoma, non-small cell lung, ovarian, breast, colorectal, and prostate cancers, as well as for myalgic encephalomyelitis, Hepatitis B, HIV, COVID-19, and post-COVID conditions. The company was formerly known as Hemispherx Biopharma, Inc. and changed its name to AIM ImmunoTech Inc. in August 2019. AIM ImmunoTech Inc. was incorporated in 1966 and is headquartered in Ocala, Florida.</t>
  </si>
  <si>
    <t>AIM ImmunoTech Inc.</t>
  </si>
  <si>
    <t>NYSEAM:AIM</t>
  </si>
  <si>
    <t>iSpecimen Inc. operates marketplace that provides biospecimens to life science researchers worldwide. The company develops and operates iSpecimen Marketplace, a proprietary online marketplace platform that connects medical researchers who need access to subjects, samples, and data with hospitals, laboratories, and other organizations who have access to them. Its marketplace offers human biospecimens, including Biofluids, such as whole blood, plasma, serum, urine, saliva, sputum, nasopharyngeal material, and cerebral spinal fluid; Solid tissue comprising fresh, fixed, and cryopreserved tissue, as well as formalin-fixed paraffin embedded blocks, slides, and curls; and Hematopoietic stem and immune cells, including bone marrow, cord blood, whole blood, or sub-components of these tissues, such as peripheral blood mononuclear cells and other isolated cell types. The company serves biopharmaceutical companies, in vitro diagnostic companies, and government/academic institutions. iSpecimen Inc. was incorporated in 2009 and is headquartered in Woburn, Massachusetts.</t>
  </si>
  <si>
    <t>iSpecimen Inc.</t>
  </si>
  <si>
    <t>NasdaqCM:ISPC</t>
  </si>
  <si>
    <t>Enlivex Therapeutics Ltd., together with its subsidiaries, operates as a clinical-stage macrophage reprogramming immunotherapy company in Israel. Its product pipeline is the Allocetra (ENX-CL-02-002), which is in phase II clinical trial for the treatment of organ dysfunction and failure caused by sepsis; and Allocetra (ENX-CL-05-001), which is in phase I/II clinical trial to treat moderate knee osteoarthritis. The company also develops 0189-22-KMC, which is in phase I/II clinical trial to treat end-stage knee osteoarthritis; 0006-24-KMC, which is in phase I/II clinical trial for the treatment of Basal thumb osteoarthritis; and ENX-CL-06-001 to treat Psoriatic arthritis and is in phase I/II clinical trial. Enlivex Therapeutics Ltd. was founded in 2005 and is headquartered in Ness Ziona, Israel.</t>
  </si>
  <si>
    <t>Enlivex Therapeutics Ltd.</t>
  </si>
  <si>
    <t>NasdaqCM:ENLV</t>
  </si>
  <si>
    <t>Longeveron Inc., a clinical stage biotechnology company, develops cellular therapies for aging-related and life-threatening conditions in the United States. Its lead investigational product is the LOMECEL-B, an allogeneic mesenchymal stem cell formulation sourced from the bone marrow of young and healthy adult donors which is in phase 1 clinical trial to treat hypoplastic left heart syndrome; completed phase 2a clinical trial to treat Alzheimer’s disease, as well as in phase 2b clinical trial to treat aging frailty. The company was incorporated in 2014 and is headquartered in Miami, Florida.</t>
  </si>
  <si>
    <t>Longeveron Inc.</t>
  </si>
  <si>
    <t>NasdaqCM:LGVN</t>
  </si>
  <si>
    <t>Daré Bioscience, Inc. develops therapies in the areas of contraception, pelvic pain, fertility, infectious disease, menopause, and sexual and vaginal health in the United States. The company offers XACIATO, a lincosamide antibacterial gel for the treatment of bacterial vaginosis. It also develops Ovaprene, a hormone-free monthly intravaginal contraceptive; Sildenafil Cream, a cream formulation of sildenafil for topical administration to the female genitalia for the treatment of female sexual arousal disorder; DARE-HRT1 to treat vasomotor symptoms in menopausal hormone therapy; DARE-VVA1 for the treatment of dyspareunia or pain during sexual intercourse; and DARE-HPV, a fixed-dose formulation of lopinavir and ritonavir in a soft gel vaginal insert to treat genital human papillomavirus (HPV) infection, cervical intraepithelial neoplasia, and other HPV-related pathologies. In addition, the company develops DARE-PDM1, a hydrogel formulation of diclofenac for vaginal administration to treat primary dysmenorrhea; DARE-204 and DARE-214, injectable formulations of etonogestrel that provides contraception over 6-month and 12-month periods; DARE-FRT1, an intravaginal ring designed to deliver bio-identical progesterone for luteal phase support as part of an in vitro fertilization treatment plan; and DARE-PTB1 for the prevention of preterm birth. Further, it develops DARE-LARC1, a contraceptive implant delivering levonorgestrel with a woman-centered design controlled contraceptive option; DARE-RH1, an approach to non-hormonal contraception for men and women by targeting the CatSper ion channel; DARE-PTB2 for the prevention and treatment of idiopathic preterm birth through inhibition of a stress response protein; DARE-LBT, a vaginal thermosetting gel formulation for the delivery of live biotherapeutics; and DARE-GML, which delivers antimicrobial glycerol monolaurate intravaginally. Daré Bioscience, Inc. was founded in 2015 and is headquartered in San Diego, California.</t>
  </si>
  <si>
    <t>Daré Bioscience, Inc.</t>
  </si>
  <si>
    <t>NasdaqCM:DARE</t>
  </si>
  <si>
    <t>Coherus Oncology, Inc., a biopharmaceutical company, researches, develops, and commercializes immunotherapies to treat cancer in the United States. The company develops UDENYCA, a biosimilar to Neulasta, a long-acting granulocyte-colony stimulating factor; LOQTORZI, a novel next-generation programmed death receptor-1 inhibitor; and Casdozokitug, an investigational recombinant human immunoglobulin isotype (IgG1) monoclonal antibody targeting interleukin 27. It also develops CHS-114, an investigational highly specific human afucosylated IgG1 monoclonal antibody, a chemokine receptor highly expressed on Treg cells in the tumor microenvironment (TME); and CHS-1000, Anti-ILT4 monoclonal antibody for solid tumors. In addition, the company offers GSK4381562, an antibody targeting CD112R to treat tumor cells; YUSIMRY, a biosimilar to Humira for inflammatory diseases characterized by increased production of tumor necrosis factor (TNF) in the body, such as rheumatoid arthritis, juvenile idiopathic arthritis, psoriatic arthritis, ankylosing spondylitis, Crohn’s disease, psoriasis, and ulcerative colitis; and CIMERLI, a Lucentis biosimilar to treat neovascular age-related macular degeneration, macular edema following retinal vein occlusion, diabetic macular edema, diabetic retinopathy, and myopic choroidal neovascularization. It has a collaboration agreement with Junshi Biosciences for the co-development and commercialization of toripalimab; agreement with Surface and Adimab LLC; license agreements with Bioeq AG and Genentech, Inc. and Surface and Vaccinex, Inc.; and out-licensing agreement with Novartis Institutes for Biomedical Research, Inc. and GlaxoSmithKline Intellectual Property No. 4 Limited. The company was formerly known as Coherus BioSciences, Inc. and changed its name to Coherus Oncology, Inc. in May 2025. The company was incorporated in 2010 and is based in Redwood City, California.</t>
  </si>
  <si>
    <t>Coherus Oncology, Inc.</t>
  </si>
  <si>
    <t>NasdaqGM:CHRS</t>
  </si>
  <si>
    <t>Imunon, Inc., a clinical-stage biotechnology company, focuses on developing immunotherapies and vaccines. The company’s lead clinical program is IMNN-001, a DNA-based immunotherapy for the localized treatment of ovarian cancer that is in Phase II clinical development. Its preclinical stage products include IMNN-101, a COVID-19 booster vaccine; IMNN-102 for the treatment of Lassa virus; and IMNN-201, a Trp2 tumor associated antigen cancer vaccine in melanoma. In addition, the company develops non-viral DNA technology across four modalities, such as TheraPlas for the coding of proteins and cytokines in the treatment of solid tumors; and PlaCCine for the coding of viral antigens that can elicit a strong immunological response. The company was formerly known as Celsion Corporation and changed its name to Imunon, Inc. in September 2022. The company was founded in 1982 and is headquartered in Lawrenceville, New Jersey.</t>
  </si>
  <si>
    <t>Imunon, Inc.</t>
  </si>
  <si>
    <t>NasdaqCM:IMNN</t>
  </si>
  <si>
    <t>Intelligent Bio Solutions Inc., a medical technology company, focused on developing and delivering non-invasive testing, and screening solutions in Asia Pacific, the United States, the United Kingdom, and internationally. The company operates intelligent fingerprinting drug screening system, a platform to analyze fingerprint sweat analysis to detect drugs abuse; and biosensor platform. The company was formerly known as GBS Inc. and changed its name to Intelligent Bio Solutions Inc. in October 2022. Intelligent Bio Solutions Inc. was incorporated in 2016 and is headquartered in New York, New York.</t>
  </si>
  <si>
    <t>Intelligent Bio Solutions Inc.</t>
  </si>
  <si>
    <t>NasdaqCM:INBS</t>
  </si>
  <si>
    <t>Skye Bioscience, Inc., a clinical stage biopharmaceutical company, focuses on developing molecules that modulate G protein-coupled receptors (GPCRs) to treat obesity, overweight, and metabolic diseases. Its lead product candidate is nimacimab, a peripherally restricted negative allosteric modulating antibody targeting cannabinoid receptor 1, a key GPCR involved in metabolic regulation. The company was formerly known as Emerald Bioscience, Inc. and changed its name to Skye Bioscience, Inc. in January 2021. The company is headquartered in San Diego, California.</t>
  </si>
  <si>
    <t>Skye Bioscience, Inc.</t>
  </si>
  <si>
    <t>NasdaqGM:SKYE</t>
  </si>
  <si>
    <t>BioRestorative Therapies, Inc. develops therapeutic products and medical therapies using cell and tissue protocols primarily involving adult stem cells. It develops programs relate to the treatment of disc/spine disease and metabolic disorders. The company’s products pipeline comprises BRTX-100, a lead cell therapy candidate formulated from autologous cultured mesenchymal stem cells collected from the patient’s bone marrow, as well as used for the non-surgical treatment of painful lumbosacral disc disorders or as a complimentary therapeutic to a surgical procedure; and ThermoStem, a cell-based therapy candidate to target obesity and metabolic disorders using brown adipose derived stem cells to generate brown adipose tissue. It also operates a commercial biocosmeceutical platform. In addition, the company provides investigational curved needle device to deliver cells and/or other therapeutic products or material to the spine and discs, and other parts of the body. BioRestorative Therapies, Inc. has a research and development agreement with Rohto Pharmaceutical Co., Ltd.; a research agreement with Pfizer, Inc.; and a research collaboration agreement with the University of Pennsylvania. The company was formerly known as Stem Cell Assurance, Inc. and changed its name to BioRestorative Therapies, Inc. in August 2011. BioRestorative Therapies, Inc. is headquartered in Melville, New York.</t>
  </si>
  <si>
    <t>BioRestorative Therapies, Inc.</t>
  </si>
  <si>
    <t>NasdaqCM:BRTX</t>
  </si>
  <si>
    <t>SenesTech, Inc. engages in the development and commercialization of a technology for managing animal pest populations through fertility control. It offers ContraPest, a liquid bait containing the active ingredients 4-vinylcyclohexene diepoxide and triptolide; and Evolve, a soft bait containing the active ingredient, cottonseed oil that limits the reproduction of male and female rats beginning with the first breeding cycles following consumption, as well as Evolve Mouse, a modified version of its bait technology containing the active ingredient cottonseed oil that limits reproduction of male and female mice after one to two breeding cycles following consumption. The company also provides teleconsulting and technical advisory services. The company was incorporated in 2004 and is headquartered in Phoenix, Arizona.</t>
  </si>
  <si>
    <t>SenesTech, Inc.</t>
  </si>
  <si>
    <t>NasdaqCM:SNES</t>
  </si>
  <si>
    <t>Cocrystal Pharma, Inc., a biotechnology company, focuses on the discovery and development of antiviral therapeutic treatments for serious and/or chronic viral diseases in the United States. It employs structure-based technologies to create antiviral drugs including influenza virus, coronaviruses, such as SARS-CoV-2 and MERS-CoV, as well as norovirus, respiratory virus infections, and hepatitis C virus (HCV) infections. The company develops CC-42344, a novel PB2 inhibitor, which is in phase 2a clinical trial, as a potential treatment for pandemic and seasonal influenza A; and the inhaled CC-42344 for the potential prophylactic treatment of pandemic and seasonal influenza infections. It is also developing CDI-988, an oral pan-viral, which is phase 1 clinical trial to treat noroviruses and coronaviruses, including SARS-CoV-2 and its variants; and CC-31244, a HCV non-nucleoside inhibitor that has completed Phase 2a clinical trial to treat HCV. The company has a license and research collaboration agreement with Merck Sharp &amp; Dohme Corp. to discover and develop proprietary influenza A/B antiviral agents; and a license agreement with Kansas State University Research Foundation to develop antiviral compounds for the treatment of norovirus and coronavirus infections. Cocrystal Pharma, Inc. was founded in 2006 and is based in Bothell, Washington.</t>
  </si>
  <si>
    <t>Cocrystal Pharma, Inc.</t>
  </si>
  <si>
    <t>NasdaqCM:COCP</t>
  </si>
  <si>
    <t>Aptevo Therapeutics Inc., a clinical-stage research and development biotechnology company, focuses on developing immunotherapeutic candidates for the treatment of various forms of cancer in the United States. The company develops its products using ADAPTIR and ADAPTIR-FLEX platforms to generate monospecific, bispecific, and multi-specific antibody candidates capable of enhancing the human immune system against cancer cells. Its lead clinical blood cancer candidate is mipletamig that is in Phase 1b/2 clinical trial for the treatment of acute myelogenous leukemia. The company also develops ALG.APV-527, a novel investigational bispecific ADAPTIR candidate that is in Phase 1 clinical trial for the treatment of non-small cell lung cancer, head and neck, colorectal, pancreatic, breast, and other solid tumors; APVO603, a preclinical dual agonist bispecific ADAPTIR candidate to treat multiple solid tumors; APVO442, a preclinical bispecific candidate based on the ADAPTIR-FLEX platform technology for the treatment of multiple solid tumors; and APVO711, a preclinical dual mechanism bispecific ADAPTIR candidate to treat prostate cancer. It has a collaboration and option agreement with Alligator Bioscience AB to develop ALG.APV-527. Aptevo Therapeutics Inc. was incorporated in 2016 and is headquartered in Seattle, Washington.</t>
  </si>
  <si>
    <t>Aptevo Therapeutics Inc.</t>
  </si>
  <si>
    <t>NasdaqCM:APVO</t>
  </si>
  <si>
    <t>Lifeward Ltd., a medical device company, designs, develops, and commercializes technologies that enable mobility and wellness in rehabilitation and daily life for individuals with physical and neurological conditions in the United States, Europe, the Asia-Pacific, and internationally. It offers ReWalk personal exoskeleton and rehabilitation exoskeleton devices; ReStore, a soft exo-suit intended for use in the rehabilitation of individuals with lower limb disability due to stroke; AlterG Anti-Gravity System for use in physical and neurological rehabilitation and athletic training; MyoCycle devices; and ReBoot, a personal soft exo-suit for home and community use by individuals’ post-stroke. The company markets and sells its products directly to institutions and individuals, as well as through third-party distributors. The company was formerly known as ReWalk Robotics Ltd. and changed its name to Lifeward Ltd. in September 2024. Lifeward Ltd. was incorporated in 2001 and is based in Yokneam Illit, Israel.</t>
  </si>
  <si>
    <t>Lifeward Ltd.</t>
  </si>
  <si>
    <t>NasdaqCM:LFWD</t>
  </si>
  <si>
    <t>Applied DNA Sciences, Inc., a biotechnology company, develops and commercializes technologies to produce and detect deoxyribonucleic acid (DNA) and ribonucleic acid (RNA) in the Americas, Europe, Asia, and internationally. The company engages in the enzymatic manufacture of synthetic DNA for use in the production of nucleic acid-based therapeutics; and nucleic-acid production solutions for the biopharmaceutical and diagnostics industries, including LineaDNA, LineaRNAP, and LineaIVT, as well as the development and sale of a proprietary RNAP for use in the production of mRNA therapeutics. Applied DNA Sciences, Inc. was formerly known as Datalink Systems, Inc. and changed its name to Applied DNA Sciences, Inc. in 2002. The company was founded in 1983 and is based in Stony Brook, New York.</t>
  </si>
  <si>
    <t>Applied DNA Sciences, Inc.</t>
  </si>
  <si>
    <t>NasdaqCM:BNBX</t>
  </si>
  <si>
    <t>Advanced Biomed Inc., an investment holding company, engages in the research and development of microfluidic biochip technologies for precision oncology detection, diagnosis, and treatment in Taiwan. Its devices include A+Pre, an automated sample preparation system that enables pre-concentration of diluted blood samples; AC-1000, a rare cell device to solve the problem of detection of hypercoagulable state samples of tumor patients; A+SCDrop, a circulating tumor cell (CTC) single-cell capture device; and A+CellScan, an analyzer with an immunostaining chip for immunostaining/analysis of the AC-1000 product. The company also offers microfluidic biochips, such as A+Pre, AC-1000 CTC enrichment, and A+CellScan chips to provide assay products and services to cancer patients. In addition, its immunochromogenic kits include A+CTCE kit to identify epithelial circulating tumor cells and determined by the immunochromogenicity of EpCAM, CK (pan), CD45, and CD14 antibodies; A+CTCM kit to identify mesenchymal circulating tumor cells based on the immunochromogenicity of Vimentin, CD45, and CD14 antibodies; A+EMT to identify epithelial-to-mesenchymal circulating tumor cells determined by the immunochromogenicity of cell-surface Vimentin, and CD45 and CD14 antibodies; and A+CM to identify tumor-associated macrophages based on the immunochromogenicity of PD-L1, CD45, and CD14 antibodies. Further, the company is developing A+LCGuard for early screening of lung cancer. Additionally, it establishes and operates medical clinics in the People’s Republic of China. The company was founded in 2014 and is headquartered in New York, New York.</t>
  </si>
  <si>
    <t>Advanced Biomed Inc.</t>
  </si>
  <si>
    <t>NasdaqCM:ADVB</t>
  </si>
  <si>
    <t>Hoth Therapeutics, Inc., a clinical-stage biopharmaceutical company, focuses on developing therapies for unmet medical needs. It develops HT-001, a topical formulation in Phase II clinical trial for the treatment of patients with rash and skin disorders associated with initial and repeat courses of tyrosine kinase epidermal growth factor receptor inhibitor therapy; HT-KIT to treat mast-cell derived cancers and anaphylaxis; HT-TBI to treat traumatic brain injury and ischemic stroke; HT-ALZ for the treatment and/or prevention of Alzheimer’s or other neuroinflammatory diseases; and HT-004 for treatment of asthma and allergies using inhalational administration. The company is developing BioLexa Platform, a proprietary, patented, drug compound platform in Phase I clinical trial for the treatment of eczema; and HT-005 for treating patients with lupus. The company has license agreements with the George Washington University; Isoprene Pharmaceuticals, Inc.; the North Carolina State University; Chelexa BioSciences, Inc. and the University of Cincinnati; Zylö Therapeutics, Inc.; and Voltron Therapeutics, Inc. The company was incorporated in 2017 and is headquartered in New York, New York.</t>
  </si>
  <si>
    <t>Hoth Therapeutics, Inc.</t>
  </si>
  <si>
    <t>NasdaqCM:HOTH</t>
  </si>
  <si>
    <t>China Pharma Holdings, Inc. develops, manufactures, and markets pharmaceutical products for human use in the People’s Republic of China. The company provides products in the form of dry powder injectables, liquid injectables, tablets, capsules, and cephalosporin oral solutions. Its products include Cerebroprotein Hydroloysate injection to treat memory decline and attention deficit; Gastrodin injection for tiredness, loss of concentration, poor sleep, and traumatic syndromes of the brain; Propylgallate injection to treat cerebral thrombosis, coronary heart disease, and after surgery complications; Ozagrel Sodium to treat acute thrombotic cerebral infarction and dyskinesia; Alginic Sodium Diester injection for ischemic heart, cerebrovascular, and high lipoprotein blood diseases; Bumetanide injection for edema diseases, hypertension, acute renal failure, hyperkalemia, hypercalcemia, and acute drug poisoning; and Candesartan for hypertension. It offers Roxithromycin dispersible tablets for pharyngitis and tonsillitis; Cefaclor dispersible tablets for tympanitis, lower respiratory tract infection, urinary tract infections, and skin/skin tissue infection; Cefalexin capsules for acute tonsillitis; Andrographolide for sore throat caused by upper respiratory tract infection; Clarithromycin granules and capsules; and Naproxen Sodium and Pseudophedrine Hydrochlorida sustained release tablets. It offers Hepatocyte growth-promoting factors, Tiopronin, Compound Ammonium Glycyrrhetate S, and Omeparzole for the treatment of digestive diseases. Additionally, the company provides Vitamin B6 injection; Granisetron Hydrochloride injection for nausea and vomiting caused by radiotherapy and chemotherapy during the treatment of malignant tumors; Noni Enzyme, a food supplement; sanitizers; and masks. It supplies its products to hospitals and OTC pharmacies through provincial and municipal pharmaceutical logistics companies. The company is based in Haikou, the People’s Republic of China.</t>
  </si>
  <si>
    <t>China Pharma Holdings, Inc.</t>
  </si>
  <si>
    <t>NYSEAM:CPHI</t>
  </si>
  <si>
    <t>GeoVax Labs, Inc., a clinical-stage biotechnology company, develops human vaccines and immunotherapies against infectious diseases and solid tumor cancers using novel proprietary platforms in the United States. The company is developing various preventive vaccines against (COVID-19), human immunodeficiency virus (HIV); Zika virus; malaria; and hemorrhagic fever viruses, such as Ebola, Sudan, Marburg, and Lassa, as well as therapeutic vaccines for HIV, chronic Hepatitis B infections, and solid tumor cancers. It also developing GEO-CM04S1, a vaccine candidate that is in Phase 2 clinical trial for the treatment of preventive COVID-19; Gedeptin, a novel patented product/technology for the treatment of solid tumors, and Phase 1/2 clinical trial for the treatment of advanced head and neck squamous cell carcinoma; and GEO-CM02, a pan-coronavirus vaccine. In addition, the company offers GEO-MVA-MUC1, a vaccine candidate, which is in preclinical trial for the treatment of solid tumor cancers; GEO-ZM02, a vaccine candidate, which is in preclinical trial for the treatment of Zika; GEO-EMO1-Z, which is in preclinical trial for the treatment of Ebola Zaire; GEO-EMO1-S, which is in preclinical trial for the treatment of Ebola Sudan; GEO-MM01 treatment for marburg; and GEO-MVA for the treatment of Mpox and small pox. It has collaboration and partnership agreements with the National Institute of Allergy and Infectious Diseases of the National Institutes of Health; U.S. Department of Defense; and the Burnet Institute. GeoVax Labs, Inc. was incorporated in 1988 and is headquartered in Smyrna, Georgia.</t>
  </si>
  <si>
    <t>GeoVax Labs, Inc.</t>
  </si>
  <si>
    <t>NasdaqCM:GOVX</t>
  </si>
  <si>
    <t>BioCardia, Inc., a clinical-stage regenerative medicine company, develops cellular and cell-derived therapeutics for cardiovascular and pulmonary diseases in the United States. The company’s lead product candidate is CardiAMP, an autologous mononuclear cell therapy system in Phase III clinical trial for the treatment of ischemic heart failure with reduced ejection fraction and refractory angina resulting from chronic myocardial ischemia. It is also developing an allogeneic cells therapy platform, which is an investigational culture expanded bone marrow derived mesenchymal cell therapy in Phase I/II trial to treat ischemic heart failure and acute respiratory distress syndrome. In addition, the company offers the Helix biotherapeutic delivery system for minimally invasive targeted delivery of biologic agents to the heart; and Morph deflectable guides and sheaths products. It has collaboration agreements with CellProthera in the development of ProtheraCytes, which is currently under Phase II trial for the treatment of acute myocardial infarction. It also has a development and commercialization agreement with CART-Tech, B.V. for the development of Heart3D Fusion Imaging system. BioCardia, Inc. is based in Sunnyvale, California.</t>
  </si>
  <si>
    <t>BioCardia, Inc.</t>
  </si>
  <si>
    <t>NasdaqCM:BCDA</t>
  </si>
  <si>
    <t>Bullfrog AI Holdings, Inc., through its subsidiaries, operates as a digital biopharmaceutical company that focuses on artificial intelligence and machine learning (AI/ML) driven analysis of data sets in medicine and healthcare in the United States. The company offers bfLEAP, an analytical AI/ML platform to analyze preclinical and clinical data for biotechnology and pharmaceutical companies, and other organizations. It also develops BF-222, a novel formulation of mebendazole , which is in the first phase for the treatment of Glioblastoma; BF-223, a novel prodrug of mebendazole, which is in the preclinical stage for the treatment of Glioblastoma; BF-114, which is in the discovery phase, to treat obesity and chronic liver diseases; and Modified HSV-1, which is in the discovery phase, for the treatment of modified colorectal cancer. The company has licensing agreements with George Washington University for rights to use siRNA targeting Beta2-spectrin in the treatment of human diseases, including hepatocellular carcinoma, obesity, non-alcoholic fatty liver disease, and non-alcoholic steatohepatitis; and Johns Hopkins University for use of a formulation of Mebendazole for the treatment of glioblastoma, and human cancer or neoplastic disease. It also has a partnership with the Lieber Institute for Brain Development (LIBD) to enable the discovery and development of precision treatments for CNS disorders. The company was founded in 2017 and is headquartered in Gaithersburg, Maryland.</t>
  </si>
  <si>
    <t>Bullfrog AI Holdings, Inc.</t>
  </si>
  <si>
    <t>NasdaqCM:BFRG</t>
  </si>
  <si>
    <t>HeartSciences Inc., a medical technology company, focuses on applying AI-based technology to an ECG to expand and improve clinical usefulness. It develops artificial intelligence-enhanced electrocardiography (AI-ECG) solutions, an algorithm to detect impaired cardiac relaxation or cardiac dysfunction caused by heart disease and/or age-related cardiac dysfunction; MyoVista wavECG device, a resting 12-lead ECG that provides diagnostic information related to cardiac dysfunction, as well as conventional ECG information in the same test; and MyoVista Insights, a cloud-based platform to host AI-ECG algorithms on an ECG hardware agnostic basis. The company was formerly known as Heart Test Laboratories, Inc. and changed its name to HeartSciences Inc. in October 2024. HeartSciences Inc. was incorporated in 2007 and is headquartered in Southlake, Texas.</t>
  </si>
  <si>
    <t>HeartSciences Inc.</t>
  </si>
  <si>
    <t>NasdaqCM:HSCS</t>
  </si>
  <si>
    <t>Sintx Technologies, Inc., an advanced ceramics company, engages in the research, development, and commercialization of medical devices manufactured with silicon nitride for biomedical, technical, and antipathogenic applications in the United States. The company offers solid and porous silicon nitride; silicon nitrite powder; and silicon nitride coating products, as well as silicon nitride composite materials, polyether ether ketone, and polyetherketoneketone. The company was formerly known as Amedica Corporation. Sintx Technologies, Inc. was incorporated in 1996 and is headquartered in Salt Lake City, Utah.</t>
  </si>
  <si>
    <t>Sintx Technologies, Inc.</t>
  </si>
  <si>
    <t>NasdaqCM:SINT</t>
  </si>
  <si>
    <t>Outset Medical, Inc., a medical technology company, engages in the development of a hemodialysis system for hemodialysis in the United States. The company offers Tablo Hemodialysis System, a compact console with integrated water purification, on-demand dialysate production, and software and connectivity capabilities; and manufactures, supports, and distributes for Tablo console, Tablo cartridge, and other consumables. It also provides Tablo Data Ecosystem, including TabloHub, a customer-facing portal; MyTablo, a patient-facing portal; and TabloDash, an internal data analytics platform. The company was formerly known as Home Dialysis Plus, Ltd. and changed its name to Outset Medical, Inc. in January 2015. Outset Medical, Inc. was incorporated in 2003 and is headquartered in San Jose, California.</t>
  </si>
  <si>
    <t>Outset Medical, Inc.</t>
  </si>
  <si>
    <t>NasdaqGS:OM</t>
  </si>
  <si>
    <t>Pheton Holdings Ltd, a healthcare solutions provider, develops and commercializes treatment software and devices used for brachytherapy. Its proprietary treatment planning system is a radioactive particle implantation, a radiotherapy used in treating cancer patients by placing radioactive sources inside the patient that kill cancer cells and shrink tumors. The company offers FTTPS, a treatment planning system for treating various malignant tumors, which could determine the target volume, prescription dose, and dose limitation to protect organs at risks and produce dose distribution plan for brachytherapy for cancer patients. The company was founded in 1998 and is headquartered in Beijing, China. Pheton Holdings Ltd is a subsidiary of ZJW (BVI) LTD.</t>
  </si>
  <si>
    <t>Pheton Holdings Ltd</t>
  </si>
  <si>
    <t>NasdaqCM:PTHL</t>
  </si>
  <si>
    <t>Mainz Biomed N.V. develops and sells in-vitro diagnostic (IVD) tests for the early detection of cancer in the United States and Europe. It offers ColoAlert, a colorectal cancer diagnostic molecular genetic stool test. The company also develops PancAlert, a stool-based screening test for the detection of pancreatic cancer. In addition, it operates a clinical diagnostic laboratory; and distributes its IVD kits to third-party laboratories. The company has a collaboration agreement with Thermo Fisher Scientific Inc. for the development and commercialization of colorectal cancer screening product. Mainz Biomed N.V. was founded in 2008 and is based in Mainz, Germany.</t>
  </si>
  <si>
    <t>Mainz Biomed N.V.</t>
  </si>
  <si>
    <t>NasdaqCM:MYNZ</t>
  </si>
  <si>
    <t>Traws Pharma, Inc., a clinical-stage biopharmaceutical company, develops small-molecule oral product candidates for respiratory viral diseases and cancer. The company is developing investigational novel therapies for influenza and COVID-19 that are designed to address treatment resistance, such as TRX01 (Ratutrelvir), an inhibitor in development for the treatment of COVID-19; and Tivoxavir marboxil, an endonuclease inhibitor in development for the treatment of bird flu and seasonal influenza. It is also developing narazaciclib, a multi-targeted kinase inhibitor in solid tumors and hematological malignancies as a single agent or in combination with other anti-cancer therapies; and rigosertib, which is administered alone or in combination for investigation in various cancers. It has a license agreement with SymBio Pharmaceuticals Limited, Pint International SA, Viriom, Inc., and Temple University. The company was formerly known as Onconova Therapeutics, Inc. and changed its name to Traws Pharma, Inc. in April 2024. Traws Pharma, Inc. was incorporated in 1998 and is headquartered in Newtown, Pennsylvania.</t>
  </si>
  <si>
    <t>Traws Pharma, Inc.</t>
  </si>
  <si>
    <t>NasdaqCM:TRAW</t>
  </si>
  <si>
    <t>Edesa Biotech, Inc., a clinical-stage biopharmaceutical company, engages in the research and development, manufacture, and commercialization of pharmaceutical products for inflammatory and immune-related diseases. Its lead product candidates are EB05, a monoclonal antibody, which is in Phase 3 clinical study for the treatment of acute respiratory distress syndrome in Covid-19 patients; and EB01, a topical vanishing cream containing non-steroidal anti-inflammatory compound that has completed Phase 3 clinical study to treat chronic allergic contact dermatitis. The company develops EB07, a monoclonal antibody, which is in Phase 2 clinical study for the treatment of pulmonary fibrosis; and EB06, an anti- chemokine ligand 10 (CXCL10) monoclonal antibody in vitiligo. It has a collaboration agreement with NovImmune SA to develop monoclonal antibodies targeting products containing toll-like receptor 4 and CXCL10 for therapeutic, prophylactic, and diagnostic applications in humans and animals; and Yissum Research Development Company for the development of products for therapeutic, prophylactic, and diagnostic uses in topical dermal and anorectal applications, as well as for the use in dermatologic and gastrointestinal conditions. The company was founded in 2015 and is headquartered in Markham, Canada.</t>
  </si>
  <si>
    <t>Edesa Biotech, Inc.</t>
  </si>
  <si>
    <t>Common shares</t>
  </si>
  <si>
    <t>NasdaqCM:EDSA</t>
  </si>
  <si>
    <t>60 Degrees Pharmaceuticals, Inc., a specialty pharmaceutical company, engages in the development and commercialization of therapies for the prevention and treatment of infectious diseases in the United States. It offers Arakoda for malaria preventative treatment. The company also engages in the development of Tafenoquine (Arakoda regimen) that is in Phase IIb clinical trial for COVID-19 indications; Tafenoquine, which is in phase IIA clinical trials for babesiosis, fungal pneumonias, and candidiasis disease; and Celgosivir for Zika, respiratory viruses, and dengue. It also has patent license agreement with Tufts Medical Center to jointly advance the development and commercialization of tafenoquine for the treatment and prevention of babesiosis. The company was founded in 2010 and is headquartered in Washington, District Of Columbia.</t>
  </si>
  <si>
    <t>60 Degrees Pharmaceuticals, Inc.</t>
  </si>
  <si>
    <t>NasdaqCM:SXTP</t>
  </si>
  <si>
    <t>Ernexa Therapeutics Inc., a preclinical-stage company, develops induces derived mesenchymal stem cells (iMSC) therapies for the treatment of solid tumors and autoimmune disease. The company’s lead product is ERNA-101, an allogenic pro-inflammatory cytokine (IL-7/IL-15) secreting iMSC for the treatment of ovarian cancer; and ERNA-102, an anti-inflammatory cytokine (IL-10) secreting iMSC for the treatment of rheumatoid arthritis. It has a license agreement with Factor Bioscience Limited. The company was formerly known as Eterna Therapeutics Inc. and changed its name to Ernexa Therapeutics in March 2025. Ernexa Therapeutics Inc. was founded in 2018 and is based in Cambridge, Massachusetts.</t>
  </si>
  <si>
    <t>Ernexa Therapeutics Inc.</t>
  </si>
  <si>
    <t>NasdaqCM:ERNA</t>
  </si>
  <si>
    <t xml:space="preserve">Meihua International Medical Technologies Co., Ltd. engages in the research and development, manufacture, and sale of medical devices in the People’s Republic of China. The company offers Class I disposable medical devices, including disposable medical X-ray films, medical dry films, dry laser imagers, gauze bandages, examination gloves, pharmaceutical packaging materials and containers, low-density polyethylene bottles for eye drops, and high-density polyethylene bottles for tablets; Class II products, such as disposable full anesthesia kits, medical brush, woman’s examination kits, urethral catheterization kits, gynecological examination kits, endotracheal intubation, medical masks, anal bags, and suction connecting tube, etc.; and Class III disposable medical devices, such as disposable infusion pumps, anesthesia puncture kits, electronic pumps, etc. It also offers disposable plastic baby bottles, NB/PSN rubber covers and 8.2mL folded spoons for tools and containers, etc.; Class II 6866 medical polymer materials and products, including transfusion equipment and pipelines, endotracheal intubation for respiratory anesthesia or ventilation; and medical x-ray films and multi-functional self-extracting X-ray film machines. The company serves hospitals, pharmacies, medical institutions, and medical equipment companies. It also exports its products to Europe, North America, South America, Asia, Africa, and Oceania. The company was founded in 1991 and is based in Yangzhou, the People’s Republic of China. </t>
  </si>
  <si>
    <t>Meihua International Medical Technologies Co., Ltd.</t>
  </si>
  <si>
    <t>NasdaqCM:MHUA</t>
  </si>
  <si>
    <t>Vicarious Surgical Inc. develops and sells single-port surgical robot in the United States. It offers Vicarious Surgical System, a single-port surgical robot that virtually transports surgeons inside the patient to perform invasive surgery. The company was founded in 2014 and is headquartered in Waltham, Massachusetts.</t>
  </si>
  <si>
    <t>Vicarious Surgical Inc.</t>
  </si>
  <si>
    <t>NYSE:RBOT</t>
  </si>
  <si>
    <t>Tenon Medical, Inc., a medical device company, engages in the development of implant for the treatment of severe lower back pain in the United States. The company offers Catamaran SI-Joint Fusion System, an invasive approach to the sacroiliac joint (SI Joint) using a titanium implant for treatment of the most common types of SI Joint disorders that cause lower back pain. It also provides Catamaran Fixation Device which passes through both the axial and sagittal planes of the ilium and sacrum, transfixing the SI Joint along its longitudinal axis. Tenon Medical, Inc. was incorporated in 2012 and is headquartered in Los Gatos, California.</t>
  </si>
  <si>
    <t>Tenon Medical, Inc.</t>
  </si>
  <si>
    <t>NasdaqCM:TNON</t>
  </si>
  <si>
    <t>Propanc Biopharma, Inc., a development-stage biopharmaceutical healthcare company, engages in the development of cancer treatments for patients with pancreatic, ovarian, and colorectal cancers in Australia. Its lead product candidate is PRP, an intravenous injection proenzyme treatment designed as a therapeutic option in cancer treatment and prevention which has completed pre-clinical studies. The company has a research and collaboration agreement with the University of Jaén, to undertakes the research activities for the POP1 Program and the University of Granada to develop a synthetic recombinant version of PRP. The company was formerly known as Propanc Health Group Corporation and changed its name to Propanc Biopharma, Inc. in April 2017. Propanc Biopharma, Inc. was incorporated in 2007 and is based in Camberwell, Australia.</t>
  </si>
  <si>
    <t>Propanc Biopharma, Inc.</t>
  </si>
  <si>
    <t>NasdaqCM:PPCB</t>
  </si>
  <si>
    <t>Gelteq Limited focuses on developing, testing, and commercializing white label gel-based delivery solutions for humans and animals in Asia-Pacific Region. It offers edible gels for prescription drugs, nutraceuticals, pet care, and other products, as well as for sports and over-the-counter products. Gelteq Limited was incorporated in 2017 and is headquartered in Caulfield, Australia.</t>
  </si>
  <si>
    <t>Gelteq Limited</t>
  </si>
  <si>
    <t>NasdaqCM:GELS</t>
  </si>
  <si>
    <t>Biofrontera Inc., a biopharmaceutical company, engages in the commercialization of pharmaceutical products for the treatment of dermatological conditions in the United States. The company’s products are used for the treatment of actinic keratoses, which are pre-cancerous skin lesions, as well as impetigo, a common skin infection. It offers Ameluz, a prescription drug for use in combination with the RhodoLED lamp series, for photodynamic therapy for the lesion-directed and field-directed treatment of actinic keratosis of mild-to-moderate severity on the face and scalp. The company also provides Xepi, a topical non-fluorinated quinolone that inhibits bacterial growth for the treatment of impetigo. The company was incorporated in 2015 and is headquartered in Woburn, Massachusetts.</t>
  </si>
  <si>
    <t>Biofrontera Inc.</t>
  </si>
  <si>
    <t>NasdaqCM:BFRI</t>
  </si>
  <si>
    <t>Co-Diagnostics, Inc. operates as a molecular diagnostics company that develops, manufactures, and sells reagents used for diagnostic tests that function through the detection and/or analysis of nucleic acid molecules in the United States and internationally. The company offers Co-Dx PCR platform, a polymerase chain reaction testing to patients in point-of-care and at-home setting. It also provides PCR diagnostic tests for COVID-19, influenza, tuberculosis, hepatitis B and C, human papillomavirus, malaria, chikungunya, dengue, and the zika virus. In addition, the company offers three multiplexed tests to test mosquitos for the identification of diseases carried by the mosquitos; molecular tools for detection of infectious diseases, liquid biopsy for cancer screening, and agricultural applications; tests that identify genetic traits in plant and animal genomes; and portable diagnostic device designed to bring PCR to patients in point-of-care and at-home settings. The company was incorporated in 2013 and is based in Salt Lake City, Utah.</t>
  </si>
  <si>
    <t>Co-Diagnostics, Inc.</t>
  </si>
  <si>
    <t>NasdaqCM:CODX</t>
  </si>
  <si>
    <t>Processa Pharmaceuticals, Inc., a clinical stage biopharmaceutical company, develops chemotherapy drugs to improve the safety and efficacy of cancer treatment. Its drugs are modifications of existing FDA-approved oncology drugs resulting in an alteration of the metabolism and/or distribution of drugs while maintaining the existing mechanisms of killing the cancer cells. The company’s pipeline includes three chemotherapy drugs comprising Gemcitabine, PCS3117 that has completed Phase 2a clinical trials to treat pancreatic, biliary tract, lung, ovarian, breast, and other cancers; Capecitabine, a combination of PCS6422 and capecitabine, which is in Phase 2 clinical trials to treat metastatic colorectal, gastrointestinal, breast, pancreatic, and other cancers; and Irinotecan, PCS11T that is in pre-clinical studies to treat lung, colorectal, gastrointestinal, pancreatic, and other cancers. It also develops non-oncology drugs consisting of PCS12852 that is in Phase 2B clinical trials for treatment of gastroparesis; and PCS499 for the treatment of glomerular disease. The company has license agreements with Elion Oncology, Inc.; Ocuphire Pharma, Inc.; Aposense, Ltd.; Yuhan Corporation; and CoNCERT Pharmaceuticals, Inc. Processa Pharmaceuticals, Inc. was founded in 2017 and is based in Hanover, Maryland.</t>
  </si>
  <si>
    <t>Processa Pharmaceuticals, Inc.</t>
  </si>
  <si>
    <t>NasdaqCM:PCSA</t>
  </si>
  <si>
    <t>Bionano Genomics, Inc., together with its subsidiaries, provides genome analysis solutions in the Americas, Europe, the Middle East, Africa, and the Asia Pacific. The company offers genome analysis software that enables genomics labs to analyze and interpret data across a range of platforms to generate informative data visualizations for streamlined and simple reporting of causal variants. It also provides Saphyr and Stratys systems, which are sample-to-result solutions for structural variation analysis by optical genome mapping for genome analysis and understanding of genetic variation and function; Saphyr and Stratys instruments, which are single-molecule imagers; Saphyr Chip, a consumable that packages the nanochannel arrays for DNA linearization; Bionano Prep Kits and DNA labeling kits, which provide the reagents and protocols for extracting and labeling ultra-high molecular weight DNA; and Ionic purification system, which isolates and purifies nucleic acid molecules. In addition, the company offers Saphyr, Stratys, and Bionano compute servers; and VIA software, which offers one solution for analysis and interpretation of genomic data from microarray and sequencing data for cytogenetics and molecular genetics. Further, it provides testing and laboratory services comprising FirstStepDx PLUS, a chromosomal microarray for identifying an underlying genetic cause in individuals with autism spectrum disorder, developmental delay, and intellectual disability; Fragile X syndrome (FXS) testing services; NextStepDx PLUS, a exome sequencing test to identify genetic variants that are associated with disorders of childhood development; OGM-Dx HemeOne testing; OGM-Dx FSHD, a test for individuals suspected of having FSHD type 1; and OGM-Dx Postnatal Whole Genome SV and OGM-Dx Prenatal Whole Genome SV for comprehensive testing. Bionano Genomics, Inc. was founded in 2003 and is headquartered in San Diego, California.</t>
  </si>
  <si>
    <t>Bionano Genomics, Inc.</t>
  </si>
  <si>
    <t>NasdaqCM:BNGO</t>
  </si>
  <si>
    <t>INmune Bio, Inc., a clinical-stage immunology company, focuses on developing drugs to reprogram the patients innate immune system to treat disease in the United States. It intends to develop and commercialize product candidates to treat hematologic malignancies, solid tumors, and chronic inflammation. The company’s development programs include INKmune, which is in Phase 1 for the treatment of patients with high-risk myelodysplastic syndrome; and INB03, which is in Phase II for the treatment of breast cancer. It provides XPro1595 for the treatment of Alzheimer’s disease and treatment resistant depression; and CORDstrom, a cell suspension for intravenous infusion or injection comprising aseptic, allogeneic, and pooled HucMSCs. It has license agreements with Xencor, Inc.; Immune Ventures, LLC; and University of Pittsburg. INmune Bio, Inc. was incorporated in 2015 and is headquartered in Boca Raton, Florida.</t>
  </si>
  <si>
    <t>INmune Bio, Inc.</t>
  </si>
  <si>
    <t>NasdaqCM:INMB</t>
  </si>
  <si>
    <t>AquaBounty Technologies, Inc. operates as a land-based aquaculture company in the United States. The company was formerly known as Aqua Bounty Farms, Inc. and changed its name to AquaBounty Technologies, Inc. in June 2004. AquaBounty Technologies, Inc. was incorporated in 1991 and is headquartered in Harvard, Massachusetts.</t>
  </si>
  <si>
    <t>AquaBounty Technologies, Inc.</t>
  </si>
  <si>
    <t>NasdaqCM:AQB</t>
  </si>
  <si>
    <t>Check-Cap Ltd., a clinical stage medical diagnostics company, focuses on capsule-based screening technology products. The company was incorporated in 2004 and is based in Isfiya, Israel.</t>
  </si>
  <si>
    <t>Check-Cap Ltd.</t>
  </si>
  <si>
    <t>NasdaqCM:CHEK</t>
  </si>
  <si>
    <t>Q/C Technologies, Inc., a clinical-stage pharmaceutical company, focuses on developing and commercializing therapeutic platforms based on various therapeutic targets. The company develops Isomyosamine, a clinical stage small molecule that regulates the immunometabolic system to treat autoimmune disease, including sarcopenia, frailty, adverse effects of drugs used to treat diabetes and obesity, rheumatoid arthritis, and inflammatory bowel disease. It also develops Supera-CBD, a synthetic analog of derivative of cannabidiol (CBD) to treat various conditions, including epilepsy, pain and anxiety/depression. The company has a strategic alliance with DADA2 Foundation for research into the rare inflammatory disease DADA2 (Deficiency of Adenosine Deaminase 2). The company was formerly known as TNF Pharmaceuticals, Inc. and changed its name to Q/C Technologies, Inc. in September 2025. The company was founded in 2014 and is headquartered in New York, New York.</t>
  </si>
  <si>
    <t>Q/C Technologies, Inc.</t>
  </si>
  <si>
    <t>NasdaqCM:QCLS</t>
  </si>
  <si>
    <t>Kairos Pharma, Ltd., a clinical-stage biopharmaceutical company, develops therapeutics for cancer patients. Its therapeutics include antibodies and small molecules for the treatment of prostate cancer, lung cancer, breast cancer, and glioblastoma. The company develops KROS 101, an orally available glucocorticoid-induced tumor necrosis factor receptor (GITR) ligand small-molecule antagonist to deplete regulatory T cells (Tregs) and activate effector T cells to augment the antitumor immune response for the treatment of patients with cancer, and a systemic immune modulator to address immunosuppressive activity of solid cancers; KROS 102, a GITR antagonist to increase the inhibitory regulatory Tregs functions; KROS 201 that activates the T cells using dendritic cells for the treatment of patients with glioblastoma; KROS 301, a tumor-targeting small molecule and checkpoint inhibitor with mechanisms of action resulting from blocking intranuclear localization of RelA, a key component of the NF-KB pathway, as well as targets tumor cells in RelA/p65 biomarker positive solid tumors; and KROS 401, a tumor microenvironment immune modulator and cyclic peptide inhibitor of IL-4 and IL-13 reversing tumor associated macrophage inhibition, and blocks the IL4/IL13 cytokine immune receptors for triple negative breast cancer. It also develops ENV 105, an antibody therapeutic for the prostate cancer patients resistant to androgen-targeted therapy, which is in Phase 2 clinical trial; and ENV 205, an antibody fragment that targets mitochondrial DNA. The company was formerly known as NanoGB13, Inc. and changed its name to Kairos Pharma, Ltd. in July 2016. Kairos Pharma, Ltd. was incorporated in 2013 and is based in Los Angeles, California.</t>
  </si>
  <si>
    <t>Kairos Pharma, Ltd.</t>
  </si>
  <si>
    <t>NYSEAM:KAPA</t>
  </si>
  <si>
    <t>Aspire Biopharma Holdings, Inc., an early-stage biopharmaceutical company, develops and markets disruptive technology for novel sublingual delivery mechanisms in the United States. It offers Instaprin, a sublingual aspirin product that is a soluble, PH neutral, and fast acting aspirin, which addresses cardiology emergencies and pain management. The company is also developing formulations for sublingually administered products, including a melatonin sleep-aid product; vitamins D, E, and K; testosterone; and semaglutide product. In addition, it is developing formulations for anti-nausea products, anti-psychotic products, ED drugs, seizure medication, and other classes of drugs through sublingual administration; and caffeine products, such as a formula for a single dose sublingual pre-workout supplement. The company was founded in 2021 and is headquartered in Estero, Florida.</t>
  </si>
  <si>
    <t>Aspire Biopharma Holdings, Inc.</t>
  </si>
  <si>
    <t>NasdaqGM:ASBP</t>
  </si>
  <si>
    <t>HCW Biologics Inc., a clinical-stage biopharmaceutical company, focuses on discovering and developing novel immunotherapies for chronic, low-grade inflammation, and age-related diseases in the United States. The company’s lead products include HCW9218, a clinical-stage bifunctional molecule, which has completed Phase 1 to treat chemotherapy-refractory solid tumor cancers and Phase 1b/2 to treat pancreatic cancer; and HCW9302, injectable and interleukin 2 (IL-2) fusion protein complex, which is in phase 1 for autoimmune and proinflammatory diseases, such as alopecia areata diseases. It also develops HCW9201 and HCW9206, novel immunotherapeutic for memory-like natural killer cells, cancer, and pathogens; HCW11-006, an immune cell stimulator; HCW11-002 and HCW11-0027, which are immune checkpoint inhibitors to treat oncology and other senescence-associated indications; and HCW11-018, a fusions and immune cell engagers to treat cancer. The company has a license agreement with Wugen Inc. to develop cell therapy-based treatments; and a license, research and co-development agreement with WY Biotech Co., Ltd. for its preclinical molecules. HCW Biologics Inc. was incorporated in 2018 and is headquartered in Miramar, Florida.</t>
  </si>
  <si>
    <t>HCW Biologics Inc.</t>
  </si>
  <si>
    <t>NasdaqCM:HCWB</t>
  </si>
  <si>
    <t>Pulmatrix, Inc., a clinical stage biotechnology company, focused on development of novel inhaled therapeutic products to prevent and treat respiratory and other diseases with unmet medical needs in the United States. The company offers iSPERSE, an engineered dry powder delivery platform, which enables delivery of small or large molecule drugs to the lungs by inhalation for local or systemic applications. It engages in developing PUR1800, a narrow spectrum kinase inhibitor completed Phase 1b clinical trials for the treatment of acute exacerbations in chronic obstructive pulmonary disease; PUR1900 for the treatment of allergic bronchopulmonary aspergillosis in patients with asthma and cystic fibrosis; and PUR3100, an iSPERSE formulation of dihydroergotamine which is in Phase 1 for the treatment of acute migraine. It has a license agreement with RespiVert Ltd. for access to a portfolio of kinase inhibitor compounds. The company was founded in 2003 and is headquartered in Framingham, Massachusetts.</t>
  </si>
  <si>
    <t>Pulmatrix, Inc.</t>
  </si>
  <si>
    <t>NasdaqCM:PULM</t>
  </si>
  <si>
    <t>Beyond Air, Inc., a commercial-stage medical device and biopharmaceutical company, develops the Lungfit platform, a nitric oxide (NO) generator and delivery system platform. It operates through three segments: Beyond Air, Beyond Cancer, and NeuroNos. The company offers Lungfit PH for the treatment of persistent pulmonary hypertension of the newborn. It is also developing LungFit PRO for the treatment of viral lung infections, such as community-acquired pneumonia, including COVID-19 and bronchiolitis in hospitalized patients; and LungFit GO for the treatment of nontuberculous mycobacteria (NTM) at home. In addition, the company develops ultra-high concentration (UNO) that is in Phase 1 clinical trial to treat multiple solid and cutaneous tumors; and selective neuronal nitric oxide synthase (nNOS) inhibitor for the treatment of neurological conditions and autism spectrum disorder. It has a collaboration with the Yissum Research Development Company of the Hebrew University of Jerusalem, LTD to acquire the commercial rights for neuronal nitric oxide synthase inhibitors to treat autism spectrum disorder and other neurological conditions. The company was formerly known as AIT Therapeutics, Inc. and changed its name to Beyond Air, Inc. in June 2019. Beyond Air, Inc. was founded in 2011 and is headquartered in Garden City, New York.</t>
  </si>
  <si>
    <t>Beyond Air, Inc.</t>
  </si>
  <si>
    <t>NasdaqCM:XAIR</t>
  </si>
  <si>
    <t>Sera Prognostics, Inc., a women’s health company, discovers, develops, and commercializes blood-based biomarker tests and predictive analytic products and services in the United States. The company develops the PreTRM test, a non-invasive blood test given to a pregnant woman for the prediction of the expectant mother’s risk of delivering spontaneously. It is also developing a pipeline of novel blood-based biomarker tests for major pregnancy-related conditions, including time-to-birth, predictive analytics product, pregnancy risk prediction panel, preeclampsia, and fetal growth restriction. The company was incorporated in 2008 and is headquartered in Salt Lake City, Utah.</t>
  </si>
  <si>
    <t>Sera Prognostics, Inc.</t>
  </si>
  <si>
    <t>NasdaqGM:SERA</t>
  </si>
  <si>
    <t>Nexalin Technology, Inc., a medical device company, designs and develops neurostimulation products for the treatment of mental health in the United States and China. The company offers Generation 1, an easy-to-administer medical device which utilizes bioelectronic medical technology to treat anxiety, insomnia, and depression without the need for drugs or psychotherapy; and Generation 2 and Generation 3 headset devices for the treatment of depression, substance use disorder, traumatic brain injury, post-traumatic stress disorder, opioid addiction, alcoholism, and chronic pain, as well as alzheimer’s disease, and dementia. Nexalin Technology, Inc. is headquartered in Houston, Texas.</t>
  </si>
  <si>
    <t>Nexalin Technology, Inc.</t>
  </si>
  <si>
    <t>NasdaqCM:NXL</t>
  </si>
  <si>
    <t>Curanex Pharmaceuticals Inc, a developmental stage pharmaceutical company, discovers, develops, and commercializes botanical drugs to treat patients suffering from inflammatory diseases. It develops Phyto-N for various therapeutic areas, including ulcerative colitis, atopic dermatitis, COVID-19, diabetes, nonalcoholic fatty liver disease, and gout. The company was formerly known as Fordman Pharma Inc. and changed its name to Curanex Pharmaceuticals Inc in November 2023. Curanex Pharmaceuticals Inc was founded in 1996 and is headquartered in Jericho, New York.</t>
  </si>
  <si>
    <t>Curanex Pharmaceuticals Inc</t>
  </si>
  <si>
    <t>NasdaqCM:CURX</t>
  </si>
  <si>
    <t>Abpro Holdings, Inc., a biotechnology company, focuses on novel antibody constructs for immuno-oncology and ophthalmology. Its platforms include DiversImmune, a discovery platform that generates a diverse collection of proprietary antibodies against clinically validated and novel targets; and MultiMab, an engineering platform that provides the flexibility to combine antibody building blocks in different combinations and orientations to create fit for purpose novel full-length multi-specific antibody constructs. The company’s lead product candidates include ABP-102, a next generation immuno-oncology TetraBi antibody targeting HER2 and CD3 is developed for the treatment of HER2+ solid tumors, including breast and gastric cancers; and ABP-201, a TetraBi antibody format that simultaneously inhibit VEGF and ANG-2 for the treatment of vascular diseases of the eye, including diabetic macular edema and wet age-related macular degeneration. It also develops ABP-110, a TetraBi antibody targeting GPC3 and CD3 for the treatment of hepatocellular carcinoma; and ABP-150, a TetraBi antibody targeting claudin 18.2 and CD3 for the treatment of gastric cancers. The company has strategic partnership with Celltrion Inc. and Abpro Bio International, Inc. Abpro Holdings, Inc. was incorporated in 2004 and is headquartered in Woburn, Massachusetts.</t>
  </si>
  <si>
    <t>Abpro Holdings, Inc.</t>
  </si>
  <si>
    <t>NasdaqGM:ABP</t>
  </si>
  <si>
    <t>Moleculin Biotech, Inc., a late-stage pharmaceutical development company, engages in the development of therapeutic candidates for the treatment of tumors and viruses. Its lead drug candidate is Annamycin, an anthracycline, which is in clinical stage for the treatment of relapsed or refractory acute myeloid leukemia and soft tissue sarcoma lung metastases. The company is also developing WP1066 portfolio, including WP1066, WP1193, and WP1220, which are immune/transcription modulators designed to inhibit phosphorylated signal transducer and activator of transcription for brain tumors and pancreatic and other cancers. In addition, it is developing WP1122 portfolio, such as WP1122, WP1096, and WP1097 designed to exploit the uses of inhibitors of glycolysis comprising 2-deoxy-D-glucose for the treatment of pathogenic viruses and various cancers. The company was incorporated in 2015 and is headquartered in Houston, Texas.</t>
  </si>
  <si>
    <t>Moleculin Biotech, Inc.</t>
  </si>
  <si>
    <t>NasdaqCM:MBRX</t>
  </si>
  <si>
    <t>Rafael Holdings, Inc. primarily engages in holding interests in clinical and early-stage pharmaceutical companies, and medical devices in the United States and Israel. It operates in three segments, Healthcare, Infusion Technology, and Real Estate. The company engages in the development and commercialization of therapies that exploit the metabolic differences between normal cells and cancer cells. Its lead drug candidate is Trappsol Cyclo, which is in phase 3 clinical trial being evaluated for the potential treatment of Niemann-Pick Disease Type C1 ("NPC1"), a rare, fatal and progressive genetic disorder; and CPI-613 (devimistat), a stable analog of normally transient, acylated catalytic intermediates of lipoate, which is in phase II of clinical trial. The company is also involved in developing Promitil, a molecule designed for the targeted delivery of mitomycin-C in a proprietary prodrug form, completed Phase 1A and 1B clinical studies targeting patients with advanced cancers. In addition, it engages in the development of surgical and procedural devices, including orthopedic arthroscopy instrument for Carpal Tunnel syndrome. Rafael Holdings, Inc. was incorporated in 2017 and is headquartered in Newark, New Jersey.</t>
  </si>
  <si>
    <t>Rafael Holdings, Inc.</t>
  </si>
  <si>
    <t>Class B Common Stock</t>
  </si>
  <si>
    <t>NYSE:RFL</t>
  </si>
  <si>
    <t>Firefly Neuroscience, Inc., a medical technology and artificial intelligence company, provides neuroscientific solutions that improve brain health outcomes for patients with mental illnesses and neurological disorders. The company offers Brain Network Analytics, a software that focuses on diagnostic and treatment for people suffering from mental illnesses and cognitive disorders, including depression, dementia, anxiety disorders, concussions, and attention-deficit/hyperactivity disorder. It serves pharmaceutical companies and medical practitioners. Firefly Neuroscience, Inc. was founded in 2006 and is based in Kenmore, New York.</t>
  </si>
  <si>
    <t>Firefly Neuroscience, Inc.</t>
  </si>
  <si>
    <t>NasdaqCM:AIFF</t>
  </si>
  <si>
    <t>Lyra Therapeutics, Inc., a clinical-stage biotechnology company, focuses on the development and commercialization of anti-inflammatory therapies for the treatment of patients with chronic rhinosinusitis. Its technology is designed to deliver medicines directly to the affected tissue for sustained periods with a single administration. The company’s product candidates include LYR-210, an anti-inflammatory implantable drug matrix which is in Phase III clinical trial for the treatment of chronic rhinosinusitis (CRS); and LYR-220 for CRS patients who have failed previous medical management and continue to require treatment to manage CRS symptoms. It has a collaboration agreement with LianBio Inflammatory Limited to develop and commercialize LYR-210 in mainland China, Hong Kong, Taiwan, Macau, South Korea, Singapore, and Thailand. The company was formerly known as 480 Biomedical, Inc. and changed its name to Lyra Therapeutics, Inc. in July 2018. Lyra Therapeutics, Inc. was incorporated in 2005 and is headquartered in Watertown, Massachusetts.</t>
  </si>
  <si>
    <t>Lyra Therapeutics, Inc.</t>
  </si>
  <si>
    <t>NasdaqCM:LYRA</t>
  </si>
  <si>
    <t>Aytu BioPharma, Inc., a pharmaceutical company, focuses on commercializing novel therapeutics in the United States and internationally. The company offers prescription products for the treatment of attention deficit hyperactivity disorder (ADHD), including Adzenys XR-ODT extended-release orally disintegrating tablets for patients from six years of age and above; Cotempla XR-ODT extended-release orally disintegrating tablets for patients from six to seventeen years old; and Metadate CD, a central nervous system stimulant indicated for the treatment of ADHD. It also provides pediatric prescription product portfolio comprising Karbinal ER, an extended-release carbinoxamine (antihistamine) suspension indicated to treat numerous allergic conditions for patients two years and above; and Poly-Vi-Flor and Tri-Vi-Flor complementary prescription fluoride-based multi-vitamin products containing combinations of fluoride and vitamins in liquid and chewable tablet form for infants and children with fluoride deficiency. The company was formerly known as Aytu BioScience, Inc. and changed its name to Aytu BioPharma, Inc. in March 2021. Aytu BioPharma, Inc. is headquartered in Denver, Colorado.</t>
  </si>
  <si>
    <t>Aytu BioPharma, Inc.</t>
  </si>
  <si>
    <t>NasdaqCM:AYTU</t>
  </si>
  <si>
    <t>Evoke Pharma, Inc. operates as a specialty pharmaceutical company that focuses on the development and commercialization of drugs for the treatment of gastroenterological disorders and diseases. It offers Gimoti, a metoclopramide nasal spray to treat symptoms associated with acute and recurrent diabetic gastroparesis in adults. The company markets its products to gastroenterologists, internal medicine specialists, primary care physicians, and select health care providers. Evoke Pharma, Inc. was incorporated in 2007 and is based in Solana Beach, California.</t>
  </si>
  <si>
    <t>Evoke Pharma, Inc.</t>
  </si>
  <si>
    <t>NasdaqCM:EVOK</t>
  </si>
  <si>
    <t>Werewolf Therapeutics, Inc., a biopharmaceutical company, engages in the development of therapeutics engineered to stimulate the body’s immune system for the treatment of cancer and other immune-mediated conditions. The company designs conditionally activated molecules that stimulate adaptive and innate immunity for addressing the limitations of conventional proinflammatory immune therapies through its proprietary PREDATOR platform. Its lead product candidates are WTX-124, a conditionally activated Interleukin-2 INDUKINE molecule for the treatment of advanced or metastatic solid tumors; and WTX-330, a conditionally activated Interleukin-12 INDUKINE molecule for the treatment of advanced or metastatic solid tumors and lymphoma. The company is also developing JZP898, a conditionally activated interferon alpha INDUKINE molecule for the treatment of cancer; WTX-921, a conditionally activated IL-10 INDUKINE molecule for the treatment of inflammatory bowel disease and potentially other inflammatory diseases; and WTX-712, an activated Interleukin-21(IL-21) and WTX-518, an activated IL-18 (IL-18) INDUKINE molecule for the treatment of cancer. Werewolf Therapeutics, Inc. was incorporated in 2017 and is headquartered in Watertown, Massachusetts.</t>
  </si>
  <si>
    <t>Werewolf Therapeutics, Inc.</t>
  </si>
  <si>
    <t>NasdaqGS:HOWL</t>
  </si>
  <si>
    <t>Citius Pharmaceuticals, Inc., a biopharmaceutical company, focuses on the development and commercialization of critical care products. Its LYMPHIR, an FDA approved product, is a targeted immunotherapy for the treatment of cutaneous T-cell lymphoma. The company’s late-stage pipeline includes Mino-Lok, an antibiotic lock solution to salvage catheters in patients with catheter-related bloodstream infections; and CITI-002 (Halo-Lido), a topical formulation for the relief of hemorrhoids. The Pivotal Phase 3 Trial for Mino-Lok and a Phase 2b trial for Halo-Lido completed. Citius Pharmaceuticals, Inc. was founded in 2007 and is headquartered in Cranford, New Jersey.</t>
  </si>
  <si>
    <t>Citius Pharmaceuticals, Inc.</t>
  </si>
  <si>
    <t>NasdaqCM:CTXR</t>
  </si>
  <si>
    <t>Envoy Medical, Inc., a hearing health company, focuses on providing medical technologies across the hearing loss spectrum. The company's medical technologies are designed to shift the paradigm within the hearing industry and bring providers and patients the hearing devices desire. It offers personal sound amplification devices; hearing aids; Esteem fully implanted active middle ear implants; auditory osseointegrated implants; and Acclaim cochlear implants. The company was formerly known as Envoy Medical Corporation and changed its name to Envoy Medical, Inc. in September 2023. Envoy Medical, Inc. was founded in 1995 and is headquartered in White Bear Lake, Minnesota.</t>
  </si>
  <si>
    <t>Envoy Medical, Inc.</t>
  </si>
  <si>
    <t>NasdaqCM:COCH</t>
  </si>
  <si>
    <t>CollPlant Biotechnologies Ltd., a regenerative and aesthetic medicine company, focuses on three-dimensional (3D) bioprinting of tissues and organs, and medical aesthetics in the United States, Canada, Israel, Europe, and internationally. The company’s products are based on its recombinant human collagen (rhCollagen) that is produced using its proprietary technology. It offers regenerative dermal and soft tissue fillers; 3D-bioprinted regenerative breast implants; VergenixSTR, a soft tissue matrix for the treatment of tendinopathy; and VergenixFG, a wound healing flowable gel for the treatment of chronic and acute wounds. The company also provides rhcollagen-based commercial bioink for regenerative medicine applications, such as Collink.3D 50L, a bioink in powder form; Collink.3D 90, an rhCollagen-based bioink solution for use in various 3D bioprinting applications; and Collink.3D 50, an rhCollagen-based bioink product. It has collaboration agreements with AbbVie; STEMCELL; the Advanced Regenerative Manufacturing Institute; Stratasys; and RegenMed Development Organization. The company was formerly known as CollPlant Holdings Ltd. and changed its name to CollPlant Biotechnologies Ltd. in June 2019. CollPlant Biotechnologies Ltd. was founded in 2004 and is headquartered in Rehovot, Israel.</t>
  </si>
  <si>
    <t>CollPlant Biotechnologies Ltd.</t>
  </si>
  <si>
    <t>NasdaqCM:CLGN</t>
  </si>
  <si>
    <t>STRATA Skin Sciences, Inc., a medical technology company, develops, commercializes, and markets products for the treatment of dermatologic conditions in the United States, China, Europe, the Middle East, Asia, Australia, South Africa, and Central and South America. It operates through two segments, Dermatology Recurring Procedures and Dermatology Procedures Equipment. The company offers XTRAC excimer laser and VTRAC lamp systems, which are used in the treatment of psoriasis, vitiligo, and other skin conditions; and TheraClear acne therapy system for the treatment of mild to moderate inflammatory, comedonal, and pustular acne. It serves dermatologists and dermatological group clinics. The company was formerly known as MELA Sciences, Inc and changed its name to STRATA Skin Sciences, Inc. in January 2016. STRATA Skin Sciences, Inc. was incorporated in 1989 and is headquartered in Horsham, Pennsylvania.</t>
  </si>
  <si>
    <t>STRATA Skin Sciences, Inc.</t>
  </si>
  <si>
    <t>NasdaqCM:SSKN</t>
  </si>
  <si>
    <t>Cingulate Inc., a biopharmaceutical company, develops pharmaceutical products using delivery platform technology for the treatment of attention deficit/hyperactivity disorder (ADHD) and anxiety in the United States. The company’s lead product candidate is CTx-1301 (dexmethylphenidate), which is in Phase 3 clinical trials. It also develops CTx-2103 (buspirone) that is in a formulation stage for the treatment of anxiety and mental health disorders; and plans to initiate the clinical plan for CTx-1302 (dextroamphetamine) to treat ADHD in children, adolescents, and adults. Cingulate Inc. was founded in 2012 and is headquartered in Kansas City, Kansas.</t>
  </si>
  <si>
    <t>Cingulate Inc.</t>
  </si>
  <si>
    <t>NasdaqCM:CING</t>
  </si>
  <si>
    <t>Ekso Bionics Holdings, Inc. designs, develops, sells, and rents exoskeleton products in the Americas, Germany, Europe, the Middle East, Africa, the Asia Pacific, and internationally. The company provides EksoNR, a wearable bionic suit and rehabilitation device that assists physical therapists and physicians to treat patients with acquired brain injury, stroke, and spinal cord injury; Ekso Indego Therapy, an adjustable and lower-limb powered exoskeleton; Ekso Indego Personal, a powered lower limb orthosis; Ekso Nomad, a power knee ankle foot orthosis; and Ekso EVO, a wearable upper body exoskeleton that elevates and supports a worker's arms to assist with tasks from chest height to overhead. It also offers EksoCare offering an extended warranty and premium service options, repairs and maintenance services, and training programs. Ekso Bionics Holdings, Inc. was founded in 2005 and is headquartered in San Rafael, California.</t>
  </si>
  <si>
    <t>Ekso Bionics Holdings, Inc.</t>
  </si>
  <si>
    <t>NasdaqCM:EKSO</t>
  </si>
  <si>
    <t>RenovoRx, Inc., a clinical-stage biopharmaceutical company, engages in the developing of targeted combination therapies to enhance therapeutic outcomes for cancer patients undergoing treatment. Its lead product candidate is chemotherapy gemcitabine, which is provided through RenovoCath that is in Phase III clinical trials for the treatment of locally advanced pancreatic cancer. RenovoRx, Inc. was founded in 2009 and is headquartered in Mountain View, California.</t>
  </si>
  <si>
    <t>RenovoRx, Inc.</t>
  </si>
  <si>
    <t>NasdaqCM:RNXT</t>
  </si>
  <si>
    <t>NEXGEL, Inc. manufactures and sells high water content, electron beam cross-linked, and aqueous polymer hydrogels and gels for wound care, medical diagnostics, transdermal drug delivery, and cosmetics in the United States. It operates through two segments: Nexgel and CG labs. The company offers over-the-counter remedy solutions, such as blister and pain applications; and beauty and cosmetic solutions. It also developing NEXDrape, an incise surgical drape designed for patients with impaired skin; and NEXDerm, an adhesive tape designed to secure central lines and intravenous tubes and devices to patients before, during, and after medical treatment. In addition, the company engages in the converting and packaging business. It serves its customers under Medagel, Lumagel Beauty, Kenkoderm and Silly George brand names. The company was formerly known as AquaMed Technologies, Inc. and changed its name to NEXGEL, Inc. in November 2019. NEXGEL, Inc. was incorporated in 2009 and is based in Langhorne, Pennsylvania.</t>
  </si>
  <si>
    <t>NEXGEL, Inc.</t>
  </si>
  <si>
    <t>NasdaqCM:NXGL</t>
  </si>
  <si>
    <t>NewcelX Ltd., a biotechnology company, engages in developing transformative cell-based and small-molecule therapies for neurodegenerative and metabolic diseases. The company was founded in 2008 and is headquartered in Zurich, Switzerland.</t>
  </si>
  <si>
    <t>NewcelX Ltd.</t>
  </si>
  <si>
    <t>NasdaqCM:NCEL</t>
  </si>
  <si>
    <t>Assertio Holdings, Inc., a pharmaceutical company, provides various products to patients in the United States. Its pharmaceutical products include INDOCIN, an oral and suppository solution for the treatment of moderate to severe rheumatoid arthritis, including acute flares of chronic disease; ankylosing spondylitis and osteoarthritis; and acute painful shoulder and gouty arthritis. It also provides Sympazan, a benzodiazepine for the adjunctive treatment of seizures related with lennox-gastaut syndrome in patients aged two years of age or older; CAMBIA, a non steroidal anti inflammatory drug (NSAID) for the treatment of migraine pain, nausea, photophobia, and phonophobia; SPRIX, a NSAID for the short term management of moderate to moderately severe pain that requires analgesia at the opioid level; Otrexup, a single-dose auto-injector containing a prescription medicine and methotrexate that is used to treat patients with severe, active rheumatoid arthritis, and active polyarticular juvenile idiopathic arthritis, as well as treat adult with severe, recalcitrant, and disabling psoriasis; and ROLVEDON, a long-acting granulocyte colony-stimulating factor that is indicated to decrease the incidence of infection caused by febrile neutropenia. The company was formerly known as Assertio Therapeutics, Inc. and changed its name to Assertio Holdings, Inc. in May 2020. Assertio Holdings, Inc. was incorporated in 2020 and is headquartered in Lake Forest, Illinois.</t>
  </si>
  <si>
    <t>Assertio Holdings, Inc.</t>
  </si>
  <si>
    <t>NasdaqCM:ASRT</t>
  </si>
  <si>
    <t>WORK Medical Technology Group LTD, together with its subsidiaries, manufactures and sells medical consumables in the People’s Republic of China and internationally. The company offers disposable medical devices, such as medical face masks, artery compression tourniquets, endotracheal tube holders, intubating stylets, and guedel airways, etc.; disposable breathing circuits, laryngeal mask airways, endotracheal tubes, anesthetic kits, oxygen face masks, heat and moisture exchanging filters, anesthesia masks, laryngoscope blades, suction sets, and nasal oxygen cannulas; other medical devices, such as KN95 masks and filtering half mask; and visualized prostatic dilatation catheters. It also exports its products to approximately 30 countries in Asia, Africa, Europe, North America, South America, and Oceania. WORK Medical Technology Group LTD was founded in 2002 and is based in Hangzhou City, China.</t>
  </si>
  <si>
    <t>WORK Medical Technology Group LTD</t>
  </si>
  <si>
    <t>NasdaqCM:WOK</t>
  </si>
  <si>
    <t>IM Cannabis Corp. engages in breeding, growing, and supply of medical cannabis products in Israel and Germany. It provides medical cannabis dried flowers; and cannabis extracts under the IMC, BLKMT, WAGNERS, and LOT420 brands. The company serves medical patients. IM Cannabis Corp. was founded in 2008 and is headquartered in Tel Aviv, Israel.</t>
  </si>
  <si>
    <t>IM Cannabis Corp.</t>
  </si>
  <si>
    <t>NasdaqCM:IMCC</t>
  </si>
  <si>
    <t>AlphaTON Capital Corp. operates as a digital asset treasury company. It focuses on building and managing a strategic reserve of The Open Network (TON) tokens and developing the Telegram ecosystem. The company provides public market investors with institutional-grade exposure to the TON ecosystem and Telegram's billion user platform. Its activities cover network validation and staking operations, and development of Telegram-based applications, as well as strategic investments in TON-based decentralized finance protocols, gaming platforms, and business applications. The company is also advancing various therapies that target known checkpoint resistance pathways to achieve durable treatment response and improve quality of life for patients. The company was formerly known as Portage Biotech Inc. and changed its name to AlphaTON Capital Corp. in September 2025. AlphaTON Capital Corp. is based in Road Town, British Virgin Islands.</t>
  </si>
  <si>
    <t>AlphaTON Capital Corp.</t>
  </si>
  <si>
    <t>NasdaqCM:ATON</t>
  </si>
  <si>
    <t>Lexaria Bioscience Corp. operates as a biotechnology company. It offers its patented drug delivery-enabling platform technology, DehydraTECH, which combines active pharmaceutical ingredients (APIs) with specific long-chain fatty acid-rich triglyceride oils and carrier compounds that improve the way they enter the bloodstream, increasing their effectiveness and allowing for lower overall dosing for improved tolerability while promoting healthier oral ingestion methods. The company’s DehydraTECH is used with a range of active molecules, including glucagon-like peptide-1 drugs (GLP-1) and glucose -dependent insulinotropic polypeptide drugs (GIP), vitamins, pain medications, hormones, phosphodiesterase type 5 (PDE5) inhibitors, antivirals, nicotine and its analogs, and cannabinoids. Its DehydraTECH technology is applied to various therapeutic indications, such as diabetes, weight loss, hypertension, and heart disease; is implemented in a multitude of ingestible or topically administered product formats comprising oral suspensions, tablets, capsules, foods, beverages, creams, lotions, and skin patches; and is suitable for a variety of product formats, including pharmaceuticals, nutraceuticals, over-the-counter products, and consumer packaged goods. The company was formerly known as Lexaria Corp. and changed its name to Lexaria Bioscience Corp. in April 2016. Lexaria Bioscience Corp. was incorporated in 2004 and is headquartered in Kelowna, Canada.</t>
  </si>
  <si>
    <t>Lexaria Bioscience Corp.</t>
  </si>
  <si>
    <t>NasdaqCM:LEXX</t>
  </si>
  <si>
    <t>Basel Medical Group Ltd provides healthcare services in Singapore. The company offers general and subspecialized orthopedic, trauma, sports medicine, and neurosurgical services, such as knee/hip replacements, sports medicine/surgery, spine surgery, foot/ankle surgery, and minimally invasive orthopedic procedures, as well as other complex neurosurgical procedures. Its services also include consultation, medical diagnosis, and medical and surgical treatments for orthopedic, trauma, sports medicine, and neurological conditions, as well as physiotherapy services. The company was incorporated in 2023 and is headquartered in Singapore.</t>
  </si>
  <si>
    <t>Basel Medical Group Ltd</t>
  </si>
  <si>
    <t>NasdaqCM:BMGL</t>
  </si>
  <si>
    <t>Lixte Biotechnology Holdings, Inc., a clinical-stage biopharmaceutical company, focuses on identifying targets for cancer drug development, and developing and commercializing cancer therapies. Its lead product candidate, LB-100 is in phase 1b clinical trials combined with Atezolizumab for patients with microsatellite stable metastatic colorectal cancer. The company’s LB-100 combined with doxorubicin in advanced soft tissue sarcoma is under Phase 1b portion; and LB-100 combined with dostarlimab that is in phase 1b/2 for ovarian clear cell carcinoma. The company has a clinical trial research agreement with the Netherlands Cancer Institute; collaboration agreement for an investigator-initiated clinical trial with the Spanish Sarcoma Group; and a development collaboration agreement with the Netherlands Cancer Institute. Lixte Biotechnology Holdings, Inc. was founded in 2005 and is based in Pasadena, California.</t>
  </si>
  <si>
    <t>Lixte Biotechnology Holdings, Inc.</t>
  </si>
  <si>
    <t>NasdaqCM:LIXT</t>
  </si>
  <si>
    <t>ProPhase Labs, Inc. develops and commercializes novel drugs, dietary supplements, and compounds in the United States. It operates through two segments: Diagnostic Services and Consumer Products. The company provides a range of dietary supplements under the TK supplements, including Legendz XL, a male sexual enhancement; and Triple Edge XL, an energy and stamina booster. It also develops BE-Smart Esophageal Pre-Cancer diagnostics screening test for early detection of esophageal cancer; genomics testing technologies to analyze entire genomes, including the genes and chromosomes in deoxyribonucleic acid; DNA Expand, a platform that allows consumers to upload their DNA data from previous DNA tests obtained from other service providers; and LB-1 and LB-2 for the treatment of cancer, inflammatory diseases or symptoms and memory related syndromes, diseases or symptoms, including dementia and Alzheimer’s disease. In addition, the company provides a broad range of COVID-19 related clinical diagnostic and testing services, comprising PCR testing for COVID-19, and Influenza A and B, as well as rapid antigen testing for COVID-19. It offers its genome sequencing products to consumers online with plans to sell in food, drug, and mass retail stores. The company was formerly known as The Quigley Corporation. ProPhase Labs, Inc. was founded in 1989 and is headquartered in Garden City, New York.</t>
  </si>
  <si>
    <t>ProPhase Labs, Inc.</t>
  </si>
  <si>
    <t>NasdaqCM:PRPH</t>
  </si>
  <si>
    <t>Intensity Therapeutics, Inc., a late-stage clinical biotechnology company, engages in the provision of treatment for the regional and systemic nature of cancer in the United States. Its lead product candidate includes INT230-6, which is in Phase 3 clinical studies for the treatment of soft tissue sarcoma; and neoadjuvant and metastatic triple negative breast cancer which is in Phase 2 clinical trials. The company was incorporated in 2012 and is headquartered in Shelton, Connecticut.</t>
  </si>
  <si>
    <t>Intensity Therapeutics, Inc.</t>
  </si>
  <si>
    <t>NasdaqCM:INTS</t>
  </si>
  <si>
    <t>INVO Fertility, Inc., a healthcare services company, focuses on the fertility marketplace that provides assisted reproductive technology care to patients. It operates through Fertility Clinic Services; INVOcell Device; and Therapeutics segments. The company offers INVOcell Device, a medical device that allows fertilization and early embryo development to take place in vivo within the woman’s body. It also operates fertility clinics, including INVO Centers. In addition, the company develops NY-303, a GPC3 x NKp46 bifunctional antibody that is in Phase i/ii a monotherapy trial for the treatment of hepatocellular carcinoma; and NY-500, an AI-optimized bifunctional antibody. The company was formerly known as NAYA Biosciences, Inc. and changed its name to INVO Fertility, Inc. in April 2025. INVO Fertility, Inc. was founded in 2007 and is based in Sarasota, Florida.</t>
  </si>
  <si>
    <t>INVO Fertility, Inc.</t>
  </si>
  <si>
    <t>NasdaqCM:IVF</t>
  </si>
  <si>
    <t>Adicet Bio, Inc., a clinical stage biotechnology company, discovers and develops allogeneic gamma delta T cell therapies for autoimmune diseases and cancer in the United States. It offers gamma delta T cells engineered with chimeric antigen receptors (CARs) to facilitate durable activity in patients. The company’s lead product candidate is ADI-001, an allogeneic gamma delta T cell therapy expressing a CAR targeting CD20, which is in Phase I clinical trial for the potential treatment of autoimmune diseases and relapsed/refractory B-cell non-hodgkin’s lymphoma. It also develops ADI-270, an armored gamma delta CAR T cell product candidate to treat multiple CD70+ solid tumor and hematological malignancies indications, with renal cell carcinoma. The company was founded in 2014 and is based in Boston, Massachusetts.</t>
  </si>
  <si>
    <t>Adicet Bio, Inc.</t>
  </si>
  <si>
    <t>NasdaqCM:ACET</t>
  </si>
  <si>
    <t>Exicure, Inc. does not have significant operations. Previously, the company focused on developing of nucleic acid therapies targeting ribonucleic acid against validated targets. Exicure, Inc. was founded in 2011 and is headquartered in Redwood City, California.</t>
  </si>
  <si>
    <t>Exicure, Inc.</t>
  </si>
  <si>
    <t>NasdaqCM:XCUR</t>
  </si>
  <si>
    <t>Healthcare Triangle, Inc., a healthcare information technology company, focuses on developing solutions in the sectors of cloud services, data science, and professional and managed services for the electronic health record, and healthcare and life sciences industry. It provides a suite of software, solutions, platforms, and services that enables healthcare and pharma organizations to deliver personalized healthcare, precision medicine, advances in drug discovery, development and efficacy, collaborative research and development, respond to evidence, and accelerate their digital transformation. The company’s software platforms include CloudEz, an enterprise multi-cloud transformation and management platform that enables customers to manage their cloud infrastructure in private, hybrid, and public cloud infrastructures; DataEz, a cloud-based data analytics and data science platform for the data analytics and data science requirements of life sciences/pharmaceutical and healthcare provider organizations; Blockchain; and Cybersecurity navigator. It also provides Readabl.AI, a Software-as-a-Service solution that uses public cloud artificial intelligence and machine learning to recognize and extract healthcare information from documents, faxes, and narrative reports. In addition, the company offers cloud IT services; and healthcare IT services, such as electronic health records and software implementation, optimization, and extension to community partners, as well as application managed services, and backup and disaster recovery capabilities on public cloud. It also serves healthcare delivery organizations, healthcare insurance companies, pharmaceutical and life sciences, biotech companies, and medical device manufacturers. The company was incorporated in 2019 and is based in Pleasanton, California.</t>
  </si>
  <si>
    <t>Healthcare Triangle, Inc.</t>
  </si>
  <si>
    <t>NasdaqCM:HCTI</t>
  </si>
  <si>
    <t>Cuprina Holdings (Cayman) Limited, a biomedical and biotechnology company, focuses on the development and commercialization of products for the management of chronic wounds. The company manufactures and distributes a line of medical grade sterile blowfly larvae bio-dressing products used as a biological debridement tool for chronic wounds under the MEDIFLY brand name. It is also developing collagen dressings, including sponges, particles, and hydrogels using bullfrog collagen derived from the valorization of abattoir waste; and products using medical leeches for wound treatment. The company was founded in 2019 and is based in Singapore. Cuprina Holdings (Cayman) Limited operates as a subsidiary of Cuprina Holding Pte. Ltd.</t>
  </si>
  <si>
    <t>Cuprina Holdings (Cayman) Limited</t>
  </si>
  <si>
    <t>NasdaqCM:CUPR</t>
  </si>
  <si>
    <t>Cadrenal Therapeutics, Inc. operates as a late-stage biopharmaceutical company focuses on developing therapeutics for rare cardiovascular conditions. The company is developing Tecarfarin, a novel oral and reversible anticoagulant to prevent heart attacks, strokes, and deaths due to blood clots in patients with rare cardiovascular conditions requiring chronic anticoagulation, such as patients with left ventricular assist devices, end-stage kidney disease, atrial fibrillation, and thrombotic anti-phospholipid syndrome. It has a collaboration agreement with Abbott Global Enterprises Limited to evaluate the efficacy and safety of Tecarfarin in patients with a left-ventricular assist device. Cadrenal Therapeutics, Inc. was incorporated in 2022 and is headquartered in Ponte Vedra, Florida.</t>
  </si>
  <si>
    <t>Cadrenal Therapeutics, Inc.</t>
  </si>
  <si>
    <t>NasdaqCM:CVKD</t>
  </si>
  <si>
    <t>CytoMed Therapeutics Limited, a pre-clinical biopharmaceutical company, focuses on developing novel cell-based immunotherapies for the treatment of human cancers and degenerative diseases in Malaysia and Singapore. Its lead product candidate is CTM-N2D, an expanded gamma delta T cells grafted with natural killer group 2D ligands-targeting chimeric antigen receptor, which is in Phase I clinical trials comprising to improve anti-cancer cytotoxicity. The company is also developing iPSC-gdNKT, a pluripotent stem cell-derived gamma delta natural killer T cells platform for cancer treatment; CTM-GDT, a product candidate that consists of expanded allogeneic gamma delta T cells and exploits the potential of the cells to recognize and treat a broad range of cancers; and CTM-MSC, an injectable allogeneic umbilical cord derived mesenchymal stem cells for cartilage injury. It has research collaboration agreement with Sengkang General Hospital to provide CTM-MSC and its conditioned media for in vivo studies and Phase I clinical trial in Singapore. The company also has Business &amp; Research Collaboration Agreement with SunAct Cancer Institute Private Limited to conduct clinical trials for the GMP grade CTM-GDT. CytoMed Therapeutics Limited was incorporated in 2018 and is headquartered in Singapore.</t>
  </si>
  <si>
    <t>CytoMed Therapeutics Limited</t>
  </si>
  <si>
    <t>NasdaqCM:GDTC</t>
  </si>
  <si>
    <t>TherapeuticsMD, Inc. operates as a pharmaceutical royalty company in the United States. It has a license agreement with Mayne Pharma to commercialize the IMVEXXY, BIJUVA, and ANNOVERA prescription prenatal vitamin products sold under the BocaGreenMD and vitaMedMD brand names. The company sells its prescription pharmaceutical products and prenatal vitamin products through wholesale distributors and retail pharmacy distributors. TherapeuticsMD, Inc. was founded in 2008 and is headquartered in Boca Raton, Florida.</t>
  </si>
  <si>
    <t>TherapeuticsMD, Inc.</t>
  </si>
  <si>
    <t>NasdaqGS:TXMD</t>
  </si>
  <si>
    <t>NeurAxis, Inc., a medical technology company, focuses on developing neuromodulation therapies to address chronic and debilitating conditions in children and adults in the United States. The company offers IB-Stim, a percutaneous electrical nerve field stimulation system intended to be used in patients 8-21 years of age with functional abdominal pain associated with irritable bowel syndrome. It sells its products to healthcare companies, such as hospitals and clinics. The company was formerly known as Innovative Health Solutions, Inc. and changed its name to NeurAxis, Inc. in March 2022. NeurAxis, Inc. was founded in 2011 and is headquartered in Carmel, Indiana.</t>
  </si>
  <si>
    <t>NeurAxis, Inc.</t>
  </si>
  <si>
    <t>NYSEAM:NRXS</t>
  </si>
  <si>
    <t>FibroBiologics, Inc. operates as a cell therapy, regenerative medicine company. It is developing a pipeline of treatments and potential cures for chronic diseases using fibroblast cells and fibroblast-derived materials. The company was founded in 2021 and is based in Houston, Texas.</t>
  </si>
  <si>
    <t>FibroBiologics, Inc.</t>
  </si>
  <si>
    <t>NasdaqCM:FBLG</t>
  </si>
  <si>
    <t>MIRA Pharmaceuticals, Inc. operates as a pre-clinical-stage pharmaceutical development company with two neuroscience programs targeting a range of neurologic and neuropsychiatric disorders. The company holds exclusive U.S., Canadian, and Mexican rights for Ketamir-2, a patent pending oral ketamine analog under investigation to deliver ultra-rapid antidepressant effects for individuals battling treatment-resistant depression, major depressive disorder with suicidal ideation, and post-traumatic stress disorder. In addition, its oral pharmaceutical marijuana, MIRA-55, is under investigation for treating adult patients suffering from anxiety and cognitive decline, often associated with early-stage dementia. The company was formerly known as MIRA1a Therapeutics, Inc. MIRA Pharmaceuticals, Inc. was incorporated in 2020 and is based in Miami, Florida.</t>
  </si>
  <si>
    <t>MIRA Pharmaceuticals, Inc.</t>
  </si>
  <si>
    <t>NasdaqCM:MIRA</t>
  </si>
  <si>
    <t>Applied Therapeutics, Inc., a clinical-stage biopharmaceutical company, engages in the development of a pipeline of novel product candidates against validated molecular targets in indications of high unmet medical need in the United States. The company’s lead product candidate is AT-007 that has completed phase 3 for the treatment of galactosemia in healthy volunteers and adults, in pediatric clinical study for the treatment of galactosemia in kids, for treating enzyme sorbitol dehydrogenase, and for the treatment of phosphomannomutase enzyme-CDG. It develops AT-001 that is in phase 3 clinical trials to treat diabetic cardiomyopathy, as well as for the treatment of diabetic peripheral neuropathy; and AT-003, which is in preclinical studies for the treatment diabetic retinopathy. The company has exclusive license and supply agreement with Mercury Pharma Group Limited to commercialize drug products containing AT-007. Applied Therapeutics, Inc. was incorporated in 2016 and is headquartered in New York, New York.</t>
  </si>
  <si>
    <t>Applied Therapeutics, Inc.</t>
  </si>
  <si>
    <t>NasdaqCM:APLT</t>
  </si>
  <si>
    <t>IRIDEX Corporation, an ophthalmic medical technology company, provides therapeutic based laser systems, delivery devices, and consumable instrumentation to treat sight-threatening eye diseases in ophthalmology. It offers laser consoles, such as Cyclo G6 laser system for use in the treatment of glaucoma; IQ 532 and IQ 577 laser systems, which are used for the treatment of retinal disorders; and OcuLight TX, OcuLight SL, OcuLight SLx, OcuLight GL, and OcuLight GLx laser photocoagulation systems that are used to treat proliferative diabetic retinopathy, macular holes, retinal tears, and detachments. The company also provides delivery devices, including slit lamp adapter, which allows the physician to utilize a standard slit lamp in diagnosis and treatment procedures; TxCell scanning laser delivery system that allows the physician to perform multi-spot pattern scanning; and laser indirect ophthalmoscope for use in procedures to treat peripheral retinal disorders. In addition, it offers MicroPulse P3 Probe, which is used with its Cylco G6 laser system to perform transscleral laser therapy; G-Probe and G-Probe Illuminate, which are used in procedures to treat refractory glaucoma; and EndoProbe family of products that are used for endophotocoagulation. The company serves ophthalmologists, research and teaching hospitals, government installations, surgical centers, hospitals, veterinary practices, and office clinics through direct and independent sales force in the United States, as well as through independent distributors internationally. It operates in the United States, Europe, the Middle East, Africa, the Asia/Pacific region, and the Americas. The company was formerly known as IRIS Medical Instruments, Inc. and changed its name to IRIDEX Corporation in November 1995. IRIDEX Corporation was incorporated in 1989 and is headquartered in Mountain View, California.</t>
  </si>
  <si>
    <t>IRIDEX Corporation</t>
  </si>
  <si>
    <t>NasdaqCM:IRIX</t>
  </si>
  <si>
    <t>Vyome Holdings Inc., a clinical-stage healthcare company, develops therapeutic products targeting immuno-inflammatory and rare diseases in the United States and global markets. The company was founded in 2017 and is based in Cambridge, Massachusetts.</t>
  </si>
  <si>
    <t>Vyome Holdings, Inc.</t>
  </si>
  <si>
    <t>NasdaqCM:HIND</t>
  </si>
  <si>
    <t>Inspire Veterinary Partners, Inc. owns and operates veterinary hospitals in the United States. The company specializes in small animal general practice hospitals, which serve companion pets, canine, and feline breeds, including equine care. It also provides surgical services, which include soft tissue procedures, such as spays and neuters, mass removals, splenectomies, gastropexies, orthopedic procedures, and other surgical offerings; and care and alternative procedures, such as acupuncture, chiropractic, and other health and wellness services. In addition, the company offers hospitals which provides preventive care for companion animals consisting of annual health exams and parasite control; dental health; nutrition and body condition counseling; neurological examinations; radiology; bloodwork; and skin and coat health, and other breed specific preventive care services. Inspire Veterinary Partners, Inc. was incorporated in 2020 and is based in Virginia Beach, Virginia.</t>
  </si>
  <si>
    <t>Inspire Veterinary Partners, Inc.</t>
  </si>
  <si>
    <t>NasdaqCM:IVP</t>
  </si>
  <si>
    <t>AEON Biopharma, Inc., a clinical stage biopharmaceutical company, focuses on developing botulinum toxins. It develops ABP-450 (prabotulinumtoxinA) injection for debilitating medical conditions, which completed Phase 2 study for the treatment of cervical dystonia and has an ongoing Phase 2 study for the treatment of chronic and episodic migraine, as well as develops ABP-450 for the treatment of gastroparesis and post-traumatic stress disorder. The company has license agreements Daewoong Pharmaceutical Co., LTD., and Viatris Inc. The company is based in Irvine, California.</t>
  </si>
  <si>
    <t>AEON Biopharma, Inc.</t>
  </si>
  <si>
    <t>NYSEAM:AEON</t>
  </si>
  <si>
    <t>VSee Health, Inc. provides telehealth care solutions in the United States. The company offers iDoc Telehealth solutions that treat and coordinate care for acutely ill patients in the neurointensive care, cardiac intensive care, and intensive care units for stroke, spinal cord, brain trauma, and other neurological conditions. It also provides telehealth software building blocks, such as patient engagement, clinician staffing, remote physical exam and remote patient monitoring, and AI for telesitter and telenursing solutions; data connectors; and workflow templates. The company distributes its products through third-party resellers and affiliated hospitals, as well as sales executives. VSee Health, Inc. is headquartered in Newton, Massachusetts.</t>
  </si>
  <si>
    <t>VSee Health, Inc.</t>
  </si>
  <si>
    <t>NasdaqCM:VSEE</t>
  </si>
  <si>
    <t>NeuroSense Therapeutics Ltd., a clinical-stage biotechnology company, focuses on discovering and developing treatments for patients suffering from debilitating neurodegenerative diseases in the United States and internationally. The company’s lead product is PrimeC, an extended-release oral formulation of a fixed-dose combination of ciprofloxacin and celecoxib, currently under Phase 2b/3 clinical trials for the treatment of amyotrophic lateral sclerosis, and completed Phase 2 clinical trials for the treatment of Alzheimer’s, as well as under preclinical studies for the treatment of Parkinson’s disease. Its preclinical pipeline includes StabiliC for the treatment of Parkinson's disease; and CogniC for the treatment of Alzheimer’s disease. The company was incorporated in 2017 and is headquartered in Herzliya, Israel.</t>
  </si>
  <si>
    <t>NeuroSense Therapeutics Ltd.</t>
  </si>
  <si>
    <t>NasdaqCM:NRSN</t>
  </si>
  <si>
    <t>Lantern Pharma Inc. focuses on the discovery and development of oncology drug. Its product pipeline comprises LP-300, which is in phase 2 clinical trial in combination therapy for never-smokers with non-small cell lung cancer adenocarcinoma; LP-184, which is in phase 1 clinical trial for the treatment of solid tumor, such as pancreatic, breast, bladder, and lung cancers, as well as glioblastoma and other central nervous system (CNS) cancers; and LP-284, which is in phase 1 clinical trial for the treatment of non-Hodgkin’s lymphomas, including mantle cell lymphoma and double hit lymphoma. The company also develops STAR-001, which is in preclinical development for the treatment of glioblastoma, brain metastases, atypical teratoid rhabdoid tumors, and several rare pediatric CNS cancers. In addition, it provides ADC program, an antibody drug conjugate therapeutic approach for cancer treatment. The company has a strategic AI-driven collaboration with Oregon Therapeutics to optimize the development of its first-in-class protein disulfide isomerase inhibitor drug candidate XCE853 in novel and targeted cancer indications; a collaboration agreement with TTC Oncology, which focuses on the drug development of TTC-352 to treat patients with metastatic ER+ breast cancer; and a collaboration agreement with Actuate Therapeutics, Inc. that focuses on the development of compounds for use in the treatment of cancer and inflammatory diseases. The company was incorporated in 2013 and is headquartered in Dallas, Texas.</t>
  </si>
  <si>
    <t>Lantern Pharma Inc.</t>
  </si>
  <si>
    <t>NasdaqCM:LTRN</t>
  </si>
  <si>
    <t>Scienture Holdings, Inc. operates as pharmaceutical company that focuses on development and commercialization of products for the treatment of central nervous system and cardiovascular diseases in the United States. The company operates through Integra and Scienture segments. The Integra segment engages in the wholesale and sale of licensed pharmaceutical brand, generic, and non-drug products. The Scienture segment researches and develops branded pharmaceutical products. The company develops SCN-102, an oral liquid formulation of losartan potassium that is in phase 1 for the treatment of hypertension, diabetic nephropathy, and reduction of the risk of stroke in patients with hypertension and left ventricular hypertrophy; and SCN-104, a multi-dose dihydroergotamine mesylate (DHE) injection pen. It also develops SCN-106, which is a thrombolytic agent that binds to fibrin in clots and converts entrapped plasminogen to plasmin; and SCN-107, a long-acting injection suspension formulation of a non-opioid analgesic for postsurgical local and regional analgesia. Scienture Holdings, Inc. is based in Tampa, Florida.</t>
  </si>
  <si>
    <t>Scienture Holdings, Inc.</t>
  </si>
  <si>
    <t>NasdaqCM:SCNX</t>
  </si>
  <si>
    <t>Vivos Therapeutics, Inc. operates as a medical technology company that develops and commercializes treatment modalities for patients with dentofacial abnormalities, obstructive sleep apnea (OSA), and snoring in adults. It offers The Vivos Method, a non-invasive, non-surgical, non-pharmaceutical, multi-disciplinary treatment modality for the treatment of dentofacial abnormalities, OSA, and snoring. The company also offers VivoScore Program, a screening and home sleep test in adults and children. It markets and sells its appliances, and related treatments and services to licensed professionals, primarily general dentists in the United States and Canada. Vivos Therapeutics, Inc. was founded in 2016 and is based in Littleton, Colorado.</t>
  </si>
  <si>
    <t>Vivos Therapeutics, Inc.</t>
  </si>
  <si>
    <t>NasdaqCM:VVOS</t>
  </si>
  <si>
    <t>Modular Medical, Inc. operates as a medical device company. The company focuses on the design, development, and commercialization of insulin pumps. It also offers MODD1, a two-part patch pump for type-1 and type-2 diabetes. Modular Medical, Inc. is headquartered in San Diego, California.</t>
  </si>
  <si>
    <t>Modular Medical, Inc.</t>
  </si>
  <si>
    <t>NasdaqCM:MODD</t>
  </si>
  <si>
    <t>Jin Medical International Ltd. engages in the design, development, manufacture, and sale of wheelchair and other living aids products for people with disabilities, the elderly, and people recovering from injury. The company offers wheelchairs and wheelchair components; oxygen concentrators, bath aids, and rehabilitative devices, as well as infrastructures for shared wheelchairs and other shared health products; oxygen chambers and beauty instruments; and shampoo instruments and nano thermal therapy chambers. It operates in China, Japan, the United States, Hong Kong, Singapore, Korea, Australia, and internationally. The company was founded in 2006 and is based in Changzhou, China. Jin Medical International Ltd. is a subsidiary of Jolly Harmony Enterprises Limited.</t>
  </si>
  <si>
    <t>Jin Medical International Ltd.</t>
  </si>
  <si>
    <t>NasdaqCM:ZJYL</t>
  </si>
  <si>
    <t>Kalaris Therapeutics, Inc., a clinical-stage ophthalmology biotech company, engages in developing therapies for the treatment of neovascular retinal diseases. Kalaris Therapeutics, Inc. was formerly known as Theia Therapeutics, Inc. and changed its name to Kalaris Therapeutics, Inc. in May 2024. The company was incorporated in 2019 and is based in Palo Alto, California.</t>
  </si>
  <si>
    <t>Kalaris Therapeutics, Inc.</t>
  </si>
  <si>
    <t>NasdaqGM:KLRS</t>
  </si>
  <si>
    <t>Klotho Neurosciences, Inc. develops medicines for the treatment of cancer, cardiovascular, and neurodegenerative disorders. Its lead gene therapy product candidates consist of KLTO-101 for the treatment or prevention of Alzheimer’s disease; and KLTO-202, a gene therapy product for treatment and prevention of Lou Gehrig’s disease. The company was formerly known as Anew Medical, Inc. and changed its name to Klotho Neurosciences, Inc. in September 2024. Klotho Neurosciences, Inc. is based in Omaha, Nebraska.</t>
  </si>
  <si>
    <t>Klotho Neurosciences, Inc.</t>
  </si>
  <si>
    <t>NasdaqCM:KLTO</t>
  </si>
  <si>
    <t>Inspira Technologies Oxy B.H.N. Ltd., a specialty medical device company, engages in the research, development, manufacturing, and marketing of proprietary life support technologies for the treatment of acute respiratory failure in Israel. It offers INSPIRA ART100, a life support system used in procedures requiring cardiopulmonary bypass for six hours or less. The company was formerly known as Insense Medical Ltd. and changed its name to Inspira Technologies Oxy B.H.N. Ltd. in July 2020. Inspira Technologies Oxy B.H.N. Ltd. was incorporated in 2018 and is headquartered in Ra'anana, Israel.</t>
  </si>
  <si>
    <t>Inspira Technologies Oxy B.H.N. Ltd.</t>
  </si>
  <si>
    <t>NasdaqCM:IINN</t>
  </si>
  <si>
    <t>Rockwell Medical, Inc., together with its subsidiaries, develops, manufactures, commercializes, and distributes various hemodialysis products for dialysis providers worldwide. The company offers citrapure citric acid concentrate, dri-sate dry acid concentrate, renalpure liquid acid concentrate, dri-sate acid concentrate mixer, renalpure acid concentrate, renalpure bicarbonate concentrate, sterilyte bicarbonate concentrate, centrisol and renasol hemodialysis concentrates, and dry acid concentrate mixer, as well as ancillary products, including 5% acetic acid, cleaner, citric acid descaler, water softener salt pellets, and other supplies used by hemodialysis providers. Its hemodialysis concentrate products are used to sustain patient’s life by removing toxins and balancing electrolytes in a dialysis patient’s bloodstream. The company serves to hemodialysis clinics, including dialysis concentrates, dialysis kits, and other ancillary products used in the dialysis process. Rockwell Medical, Inc. was formerly known as Rockwell Medical Technologies, Inc. and changed its name to Rockwell Medical, Inc. in June 2012. Rockwell Medical, Inc. was incorporated in 1996 and is headquartered in Wixom, Michigan.</t>
  </si>
  <si>
    <t>Rockwell Medical, Inc.</t>
  </si>
  <si>
    <t>NasdaqCM:RMTI</t>
  </si>
  <si>
    <t>Milestone Scientific Inc., a biomedical technology company, patents, designs, develops, and commercializes diagnostic and therapeutic injection technologies, and devices for medical and dental use in the United States, China, and internationally. It operates through Dental and Medical segments. The company provides the Wand, a single use disposable handpiece device for dental procedures that require local anesthetic under the CompuDent and STA Single Tooth Anesthesia System names. It also offers CompuFlo, a computer-controlled drug delivery system for the painless delivery of drugs, anesthetics, and other medicaments, as well as for the aspiration of bodily fluids or previously injected substances; and disposable injection handpiece for the tactile control during the injection. In addition, the company provides CompuFlo Epidural, a computer-controlled anesthesia system for use in various medical applications. Further, it offers CompuMed for use in various medical procedures performed in plastic, hair restoration, and colorectal surgery, as well as podiatry, dermatology, orthopedics, and various other disciplines. Milestone Scientific Inc. was incorporated in 1989 and is headquartered in Roseland, New Jersey.</t>
  </si>
  <si>
    <t>Milestone Scientific Inc.</t>
  </si>
  <si>
    <t>NYSEAM:MLSS</t>
  </si>
  <si>
    <t>Cumberland Pharmaceuticals Inc., a specialty pharmaceutical company, focuses on the acquisition, development, and commercialization of prescription products for hospital acute care, gastroenterology, and oncology in the United States and internationally. The company offers Acetadote, an injection for the treatment of acetaminophen poisoning; Caldolor, an injection for the treatment of pain and fever; Kristalose, a prescription laxative oral solution for the treatment of constipation; Sancuso, an injection for the prevention of nausea and vomiting for patients receiving chemotherapy treatment; Vaprisol, an injection for treating euvolemic and hypervolemic hyponatremia; and Vibativ, an injection for the treatment of certain bacterial infections, including hospital-acquired and ventilator-associated bacterial pneumonia, as well as complicated skin and skin structure infections. It also develops ifetroban, a product candidate that has completed Phase II clinical trials for the treatment of the cardiomyopathy associate with Duchenne muscular dystrophy, hepatorenal syndrome, portal hypertension, and aspirin-exacerbated respiratory disease; and is in Phase II clinical trial for the treatment of systemic sclerosis and idiopathic pulmonary fibrosis. Cumberland Pharmaceuticals Inc. was incorporated in 1999 and is headquartered in Nashville, Tennessee.</t>
  </si>
  <si>
    <t>Cumberland Pharmaceuticals Inc.</t>
  </si>
  <si>
    <t>NasdaqGS:CPIX</t>
  </si>
  <si>
    <t>NanoViricides, Inc., a clinical stage nano-biopharmaceutical company, discovers, develops, and commercializes drugs to combat viral infections. The company’s product portfolio includes NV-387 drug candidate developed for RSV and influenza indications and has completed phase 1a/1b human clinical trial for the evaluation of safety and tolerability; NV-387 as an active ingredient of drug product formulations for the treatment of COVID infections comprising NV-CoV-2 Oral Syrup and NV-CoV-2 Oral Gummies developed for the treatment of COVID infection, a semi-solid fixed-dose form, which are in phase 1a/1b human clinical trials for enabling body-weight-based dose titration as is required for pediatric treatments. It also offers NV-387 Solution for injection, infusion, and inhalation to treat severe cases that are not hospitalized and carried out by an injection; and injectable solution that delivered directly into the lungs as a fog created using portable battery operated nebulizer devices, which enables action at infection by a respiratory virus, such as coronaviruses, RSV, influenzas, human meta-pneumovirus, certain adenoviruses, and other infections, that can lead to severe pneumonia. In addition, the company develops NV-HHV-1, a skin cream for the treatment of Shingles rash, which has completed non-clinical pharmacology studies; oral drug with NV-HHV-1 as the active ingredient for the treatment of HSV-1 cold sores and HSV-2 genital ulcers; and other drug candidates in HIVCide program for the treatment of Dengue and Ebola virus, as well as provides Nanoviricide platform technology to treat various types of viruses. NanoViricides, Inc. was incorporated in 2005 and is headquartered in Shelton, Connecticut.</t>
  </si>
  <si>
    <t>NanoViricides, Inc.</t>
  </si>
  <si>
    <t>NYSEAM:NNVC</t>
  </si>
  <si>
    <t>Lunai Bioworks Inc., a pre-clinical stage biotechnology company, provides medicine, diagnostics, and biodefense products the United States and the Netherlands. It operates through three segments, RENB, BioSymetrics, and RENC. The company is developing a genetically modified allogeneic dendritic cell therapeutic vaccines, including RENB-DC11 to treat solid tumors primarily for pancreatic tumors; and RENB-DC20 for the treatment of breast cancer. It also develops an artificial intelligence platform technology for early cancer detection and its recurrence that uses a multi-omics approach to search for individual biomarkers that are present even in asymptomatic patients. The company was formerly known as Renovaro Inc. and changed its name to Lunai Bioworks Inc. in August 2025. Lunai Bioworks Inc. is headquartered in Los Angeles, California.</t>
  </si>
  <si>
    <t>Lunai Bioworks Inc.</t>
  </si>
  <si>
    <t>NasdaqCM:LNAI</t>
  </si>
  <si>
    <t>NeuroOne Medical Technologies Corporation, a medical technology company, provides solutions for continuous electroencephalogram (cEEG) and stereoelectrocencephalography (sEEG) recording in the United States. The company also provides solutions for spinal cord stimulation, radio frequency and brain stimulation, drug delivery and ablation solutions for patients suffering from epilepsy, Parkinson’s disease, dystonia, essential tremors, and chronic pain due to failed back surgeries and other pain-related neurological disorders. The company also focuses on applications of its technology associated with artificial intelligence. It has partnership with RBC Medical Innovations to develop a radio frequency ablation generator. NeuroOne Medical Technologies Corporation is based in Eden Prairie, Minnesota.</t>
  </si>
  <si>
    <t>NeuroOne Medical Technologies Corporation</t>
  </si>
  <si>
    <t>NasdaqCM:NMTC</t>
  </si>
  <si>
    <t>Odysight.ai Inc., together with its subsidiaries, develops, produces, and markets visual monitoring AI solutions in Israel, the United States, and internationally. It offers predictive maintenance (PdM), Condition-based Monitoring (CBM), and related system health monitoring solutions. The company also provides TruVision, to monitor safety critical elements in real-time; FLVID, technician ground-tool dashboard; multiple vision-based sensors; and cloud-computing, management, and data analytics services. It serves aerospace and aviation, defense, transportation, energy, industry 4.0, and medical markets, as well as government clients. Odysight.ai Inc. was founded in 2019 and is based in Omer, Israel.</t>
  </si>
  <si>
    <t>Odysight.ai Inc.</t>
  </si>
  <si>
    <t>NasdaqCM:ODYS</t>
  </si>
  <si>
    <t>Cassava Sciences, Inc., a clinical stage biotechnology company, develops drugs for neurodegenerative diseases. Its lead therapeutic product candidate is simufilam, a small molecule drug, which is completed Phase 2 clinical trial; and investigational diagnostic product candidate is SavaDx, a blood-based biomarker/diagnostic to detect Alzheimer's disease. Cassava Sciences, Inc. was formerly known as Pain Therapeutics, Inc. and changed its name to Cassava Sciences, Inc. in March 2019. The company was incorporated in 1998 and is based in Austin, Texas.</t>
  </si>
  <si>
    <t>Cassava Sciences, Inc.</t>
  </si>
  <si>
    <t>NasdaqCM:SAVA</t>
  </si>
  <si>
    <t>MAIA Biotechnology, Inc., together with its subsidiaries, immuno-oncology company, focuses on the development and commercialization of drugs with novel mechanisms of action that are intended to improve and extend the lives of people with cancer. Its lead program is THIO, a potential cancer telomere targeting agent in clinical development for the treatment of NSCLC patients with telomerase-positive cancer cells. The company was incorporated in 2018 and is headquartered in Chicago, Illinois.</t>
  </si>
  <si>
    <t>MAIA Biotechnology, Inc.</t>
  </si>
  <si>
    <t>NYSEAM:MAIA</t>
  </si>
  <si>
    <t>Voyager Therapeutics, Inc., a biotechnology company, focuses on the human genetics for the cure of neurological diseases. The company’s lead product candidate is VY7523, an anti-tau antibody program for the treatment of alzheimer’s disease (AD). Its product pipeline includes VY1706, a tau silencing gene therapy in preclinical trial for the treatment of alzheimer’s disease; SOD1 silencing gene therapy program for treating amyotrophic lateral sclerosis in preclinical trial; and vectorized anti-amyloid antibody early research program for the treatment of AD in preclinical trial. The company is also developing VY-FXN01 for treating friedreich’s ataxia; and GBA1 gene replacement program to treat parkinson’s disease. In addition, it provides research program for the treatment of Huntington’s disease. The company has collaboration and license agreements with Alexion; AstraZeneca Ireland Limited; Novartis Pharma AG; and Neurocrine Biosciences, Inc. for the treatment of various other diseases of the central nervous system. Voyager Therapeutics, Inc. was incorporated in 2013 and is headquartered in Lexington, Massachusetts.</t>
  </si>
  <si>
    <t>Voyager Therapeutics, Inc.</t>
  </si>
  <si>
    <t>NasdaqGS:VYGR</t>
  </si>
  <si>
    <t>BiomX Inc., a clinical-stage biopharmaceutical company, develops products using natural and engineered phage technologies designed to target and kill specific harmful bacteria associated with chronic diseases. The company is developing BX211, a phage therapy, which is in phase 2 clinical study for the treatment of diabetic foot osteomyelitis. It also developing BX004, a phage therapy for cystic fibrosis and non-cystic fibrosis bronchiectasis patients with chronic pulmonary infections caused by Pseudomonas aeruginosa that is in Phase 1b/2a clinical trials. The company was founded in 2015 and is headquartered in Ness Ziona, Israel.</t>
  </si>
  <si>
    <t>BiomX Inc.</t>
  </si>
  <si>
    <t>NYSEAM:PHGE</t>
  </si>
  <si>
    <t>Predictive Oncology Inc., a knowledge and science-driven company, applies artificial intelligence (AI) to support the discovery and development of cancer therapies. It operates through two segments, Pittsburgh and Eagan. The Pittsburgh segment provides services that include the application of AI using its proprietary biobank of 150,000+ tumor samples. This segment also creates proprietary 3D culture models used in drug development. Its Eagan segment produces the FDA-cleared STREAMWAY System and associated products for automated medical fluid waste management and patient-to-drain medical fluid disposal. Predictive Oncology Inc. has a strategic collaboration with Every Cure to identify and prioritize drugs for repurposing. The company was formerly known as Precision Therapeutics Inc. and changed its name to Predictive Oncology Inc. in June 2019. Predictive Oncology Inc. was incorporated in 2002 and is headquartered in Pittsburgh, Pennsylvania.</t>
  </si>
  <si>
    <t>Predictive Oncology Inc.</t>
  </si>
  <si>
    <t>NasdaqCM:POAI</t>
  </si>
  <si>
    <t>Dyadic International, Inc., a biotechnology platform company, develops, produces, and sells industrial enzymes and other proteins in the United States and internationally. It utilizes the C1 platform in pharmaceutical applications, including the development and production of pharmaceutical products. The company offers Dapibus, a protein production platform that enable the rapid development and large-scale manufacture of cost-effective enzymes, proteins, metabolites, and other biologic products for life sciences, food and nutrition, and bioindustrial applications. In addition, it develops DYAI-100, a C1-SARS-CoV-2 recombinant protein RBD vaccine candidate and first C1, which is in phase 1 clinical trial to produce protein tested in humans. The company has a research and development agreement with VTT Technical Research Centre of Finland, Ltd.; license agreement with South Africa’s Rubic One Health; joint development agreement with a Global Food Ingredient Company; and sub-license agreement with Abic Biological Laboratories Ltd., Alphazyme, LLC, and Abic Biological Laboratories Ltd. Dyadic International, Inc. was founded in 1979 and is headquartered in Jupiter, Florida.</t>
  </si>
  <si>
    <t>Dyadic International, Inc.</t>
  </si>
  <si>
    <t>NasdaqCM:DYAI</t>
  </si>
  <si>
    <t>InspireMD, Inc., a medical device company, focuses on the development and commercialization of products for the treatment of carotid artery and other vascular diseases in Europe, Latin America, the Middle East, and the Asia Pacific. The company offers CGuard carotid embolic prevention system (EPS) for use in carotid artery applications; CGuard Prime Stent System, a mesh-covered self-expanding carotid stent; and SwitchGuard neuroprotection system for transcarotid access and neuro protection, as well as treating acute stroke with tandem lesions. It has a strategic agreement with Jacobs Institute to execute an early feasibility study of CGuard Prime for the treatment of acute stroke patients with tandem lesions. The company sells its products through local distribution partners. InspireMD, Inc. was founded in 2005 and is headquartered in Miami, Florida.</t>
  </si>
  <si>
    <t>InspireMD, Inc.</t>
  </si>
  <si>
    <t>NasdaqCM:NSPR</t>
  </si>
  <si>
    <t>Adagio Medical Holdings, Inc., a developmental stage medical device company, focuses on the development and commercialization of ablation technologies for the treatment of cardiac arrhythmias. It offers treatment for cardiac arrhythmias, including atrial fibrillation, atrial flutter, and ventricular tachycardia. The company’s product portfolio includes iCLAS atrial ultra-low temperature cryoablation (ULTC) catheter and accessories; vCLAS ventricular ULTC catheter; and Cryopulse atrial pulsed-field cryoablation catheter and accessories. Adagio Medical Holdings, Inc. was founded in 2011 and is headquartered in Laguna Hills, California.</t>
  </si>
  <si>
    <t>Adagio Medical Holdings, Inc.</t>
  </si>
  <si>
    <t>NasdaqCM:ADGM</t>
  </si>
  <si>
    <t>Veru Inc., a late clinical stage biopharmaceutical company, focuses on developing medicines for treatment of metabolic diseases, oncology, and viral-induced acute respiratory distress syndrome (ARDS). Its marketed products comprise FC2 female condom for the dual protection against unplanned pregnancy and the transmission of sexually transmitted infections. The company’s development program includes enobosarm, a selective androgen receptor modulator for treatment of augment fat loss and to prevent muscle loss in sarcopenic obese and overweight elderly patients; Enobosarm, an oral selective androgen receptor modulator for the treatment of AR+ ER+ HER2- metastatic breast cancer; and sabizabulin, a microtubule disruptor for the treatment of hospitalized patients with viral lung infection at high risk for viral induced ARDS and death. The company was formerly known as The Female Health Company and changed its name to Veru Inc. in July 2017. Veru Inc. was incorporated in 1971 and is headquartered in Miami, Florida.</t>
  </si>
  <si>
    <t>Veru Inc.</t>
  </si>
  <si>
    <t>NasdaqCM:VERU</t>
  </si>
  <si>
    <t>Galecto, Inc., a clinical-stage biotechnology company, develops molecule therapeutics for the treatment of fibrosis, cancer, inflammation, and other related diseases. The company develops GB3226, a preclinical small molecule dual inhibitor of ENL-YEATS and FLT3 and GB1211, an oral small molecule inhibitor of galectin-3 to treat multiple types of oncology and liver disease indications. Galecto, Inc. was founded in 2011 and is headquartered in Copenhagen, Denmark.</t>
  </si>
  <si>
    <t>Galecto, Inc.</t>
  </si>
  <si>
    <t>NasdaqCM:GLTO</t>
  </si>
  <si>
    <t>Liminatus Pharma, Inc. operates as a pre-clinical stage biopharmaceutical company that develops novel cancer therapies. It is developing CD47, a high affinity humanized anti CD47 antibody that has the potential to translate into clinic for CD47 SIRPa blocking and restoring the anti-tumor function of innate immune cells without inducing hemagglutination or hemolysis. The company was founded in 2018 is based in LA Palma, California.</t>
  </si>
  <si>
    <t>Liminatus Pharma, Inc.</t>
  </si>
  <si>
    <t>NasdaqGM:LIMN</t>
  </si>
  <si>
    <t>Context Therapeutics Inc., a biopharmaceutical company, develops products for the treatment of solid tumors. Its lead program candidate is CTIM-76, an anti-Claudin 6 (CLDN6) x anti-CD3 bispecific antibody that is intended to redirect T-cell-mediated lysis toward malignant cells expressing CLDN6. The company has a collaboration and licensing agreement with Integral Molecular, Inc. for the development of a CLDN6 bispecific monoclonal antibody for cancer therapy. The company was incorporated in 2015 and is headquartered in Philadelphia, Pennsylvania.</t>
  </si>
  <si>
    <t>Context Therapeutics Inc.</t>
  </si>
  <si>
    <t>NasdaqCM:CNTX</t>
  </si>
  <si>
    <t>ALX Oncology Holdings Inc., a clinical-stage immuno-oncology company, focuses on developing therapies for cancer patients in the United States. The company’s lead product candidate is Evorpacept, a CD47 blocking therapeutic biologic in development as a combination therapy with other anti-cancer agents, including ASPEN-06, under Phase 2 clinical study for treating Gastric/GEJ cancer; ASPEN-07, under Phase 1 clinical study for treating urothelial cancer; and ASPEN-03 and ASPEN-04, both under Phase 2 clinical study for treating head and neck squamous cell carcinoma. It has collaboration agreement for Evorpacept combination programs comprising Jazz Pharmaceuticals plc for zanidatamab, under Phase 1 trial for the treatment of breast cancer and other solid tumors; Quantum Leap Healthcare collaborative with an ADC, fam-trastuzumab deruxtecan-nxki, under Phase 1 trial for the treatment of patients with breast cancer; MD Anderson Cancer Center with rituximab and lenalidomide for the treatment of patients with indolent and aggressive NHL; Sanofi with isatuximab and dexamethasone, under Phase 1/2 trial for the treatment of patients with relapsed or refractory multiple myeloma; Academic Gastrointestinal Cancer Symposium; and University of Pittsburgh with liposomal doxorubicin and pembrolizumab, under Phase 2 trial recurrent platinum-resistant ovarian cancer. In addition, the company has collaboration agreement with Tallac Therapeutics, Inc. for the development of ALTA-002, a potent immune activator targeted to myeloid cells in the tumor to promote innate and adaptive anti-cancer immune responses. It has license agreements with Board of Trustees of the Leland Stanford Junior University, Selexis SA, and Crystal Bioscience, Inc. The company was incorporated in 2015 and is headquartered in South San Francisco, California.</t>
  </si>
  <si>
    <t>ALX Oncology Holdings Inc.</t>
  </si>
  <si>
    <t>NasdaqGS:ALXO</t>
  </si>
  <si>
    <t>Grace Therapeutics, Inc. engages in the development and commercialization of pharmaceutical products for rare and orphan diseases in Canada. The company’s lead product candidate is the GTX-104, an intravenous infusion to treat subarachnoid hemorrhage. It also develops GTX-102, an oral mucosal spray of betamethasone to improve neurological symptoms of Ataxia-Telangiectasia (A-T) and GTX-101, a topical bioadhesive film-forming polymer for the treatment of pain associated with postherpetic neuralgia (PHN). The company was formerly known as Acasti Pharma Inc. and changed its name to Grace Therapeutics, Inc. in October 2024. Grace Therapeutics, Inc. was incorporated in 2002 and is headquartered in Princeton, New Jersey.</t>
  </si>
  <si>
    <t>Grace Therapeutics, Inc.</t>
  </si>
  <si>
    <t>Class A Shares</t>
  </si>
  <si>
    <t>NasdaqCM:GRCE</t>
  </si>
  <si>
    <t>Equillium, Inc., a clinical-stage biotechnology company, develops therapeutics to treat severe autoimmune and inflammatory, or immuno-inflammatory disorders with unmet medical need in the United States. Its lead product candidate is Itolizumab (EQ001), a first-in-class anti-CD6 immune-modifying monoclonal antibody, which is in phase 3 clinical trial to treat acute graft-versus-host disease, as well as completed Phase 1b clinical trial to treat systemic lupus erythematosus and lupus nephritis and in phase 2 clinical trial for the treatment of ulcerative colitis. The company also develops EQ101, first-in-class, selective, tri-specific inhibitor of IL-2, IL-9 and IL-15, which completed Phase 1/2 to treat cutaneous T cell lymphoma. It serves its products to gastroenterology, dermatology, hematology, transplant science, rheumatology, pulmonology, and oncology areas. The company has a collaboration and license agreement with Biocon SA to develop, make, have made, use, sell, have sold, offer for sale, import and otherwise exploit itolizumab (EQ001) and any pharmaceutical composition or preparation containing or comprising itolizumab (EQ001) that uses Biocon technology or Biocon know-how, or collectively, a Biocon Product. The company was formerly known as Attenuate Biopharmaceuticals, Inc. and changed its name to Equillium, Inc. in May 2017. Equillium, Inc. was incorporated in 2017 and is headquartered in La Jolla, California.</t>
  </si>
  <si>
    <t>Equillium, Inc.</t>
  </si>
  <si>
    <t>NasdaqCM:EQ</t>
  </si>
  <si>
    <t>PDS Biotechnology Corporation, a clinical-stage biopharmaceutical company, developing a pipeline of targeted cancer immunotherapies. The company’s lead product candidate is Versamune HPV, which is in phase II clinical trial for the treatment of head and neck, cervical, anal, vaginal, vulvar, and penile cancers. It also develops various product candidates, which are in preclinical trials, including PDS0102, an investigational immunotherapy utilizing tumor-associated and immunologically active T cell receptor gamma alternate reading framed protein for treating acute myeloid leukemia, prostate, and breast cancer; and PDS0103 for ovarian, breast, colorectal, and lung cancers. In addition, the company is developing PDS01ADC, a novel investigational Interleukin 12 fused antibody-drug conjugate, tumor-targeting interleukin 12 immune-cytokine that enhances the proliferation, potency, and longevity of T cells in the tumor microenvironment. Further, the company provides PDS0202, a novel investigational influenza vaccine that protects against the strains predicted to be prevalent in an upcoming flu season. It has a license and collaboration agreements with National Institutes of Health, Merck Eprova AG, The U.S. Department of Health and Human Services, and MSD International GmbH. PDS Biotechnology Corporation was founded in 2005 and is based in Princeton, New Jersey.</t>
  </si>
  <si>
    <t>PDS Biotechnology Corporation</t>
  </si>
  <si>
    <t>NasdaqCM:PDSB</t>
  </si>
  <si>
    <t>Myomo, Inc., a wearable medical robotics company, designs, develops, and produces myoelectric orthotics for people with neuromuscular disorders in the United States, Germany, and internationally. The company offers MyoPro, a myoelectric-controlled upper limb brace or orthosis product used for supporting a patient’s weak or paralyzed arm to enable and improve functional activities of daily living. It also provides MyoPro 2 that includes control technology, configuration software and user interface, and pop-out battery for extended use of the brace; and MyoPro2+, which comprises 3D printed orthotics capability, software enhancements, and a design for donning and doffing of the device. Its products are designed to help improve function in adults and adolescents with neuromuscular conditions due to brachial plexus injury, stroke, traumatic brain injury, spinal cord injury, and other neurological disorders. The company sells its products through various sales channels, including orthotics and prosthetics providers, the veteran’s administration, and distributors. Myomo, Inc. was incorporated in 2004 and is headquartered in Burlington, Massachusetts.</t>
  </si>
  <si>
    <t>Myomo, Inc.</t>
  </si>
  <si>
    <t>NYSEAM:MYO</t>
  </si>
  <si>
    <t>PAVmed Inc. engages in acquiring, developing, and commercializing novel products that target unmet needs in the United States. The company’s lead products include CarpX, a patented, single-use, disposable, and minimally invasive surgical device for use in the treatment of carpal tunnel syndrome; EsoCheck Esophageal Cell Collection Device, which consists of diagnostic test that serves as a testing tool for preventing esophageal adenocarcinoma deaths, through early detection of esophageal precancer in at-risk gastroesophageal reflux disease, including chronic heartburn and acid reflux or simply reflux in patients; and EsoGuard, a bisulfite-converted next-generation sequencing DNA assay performed on surface esophageal cells collected with EsoCheck. Its product pipeline also comprises EsoCure Esophageal Ablation Device for treating dysplastic BE; PortIO, an implantable intraosseous vascular access device; and Veris cancer care platform. The company was formerly known as PAXmed Inc. and changed its name to PAVmed Inc. in April 2015. PAVmed Inc. was incorporated in 2014 and is headquartered in New York, New York</t>
  </si>
  <si>
    <t>PAVmed Inc.</t>
  </si>
  <si>
    <t>NasdaqCM:PAVM</t>
  </si>
  <si>
    <t>IGC Pharma, Inc., a clinical stage pharmaceutical company, develops treatments for Alzheimer’s disease in the United States and Colombia. The company’s lead product is IGC-AD1 that is in Phase II clinical trial for the treatment of agitation in dementia due to Alzheimer’s. Its pre-clinical stage product candidate includes TGR-63, IGC-M3, and LMP to treat Alzheimer’s disease; IGC-1C for the treatment of metabolic disorders and Alzheimer’s disease; and IGC-1A to treat metabolic disorders. The company was formerly known as India Globalization Capital, Inc. and changed its name to IGC Pharma, Inc. in March 2023. IGC Pharma, Inc. was incorporated in 2005 and is headquartered in Potomac, Maryland.</t>
  </si>
  <si>
    <t>IGC Pharma, Inc.</t>
  </si>
  <si>
    <t>NYSEAM:IGC</t>
  </si>
  <si>
    <t>Venus Concept Inc., a medical technology company, develops, commercializes, and delivers minimally invasive and non-invasive medical aesthetic and hair restoration technologies, and related services in the United States and internationally. Its product portfolio includes Venus Legacy, a noninvasive device used in dermatological and general surgical procedures for females; Venus Versa, a multi-application device used in aesthetic and cosmetic procedures; Venus Versa Pro; and Venus Viva and Venus Viva MD, a portable and fractional RF system for dermatological procedures requiring ablation and resurfacing of the skin. The company also offers Venus Fiore, a device that delivers non-thermal RF combined with massage and magnetic field pulses to treat various medical conditions; Venus Bliss and Venus Bliss Max for non-invasive lipolysis of the abdomen, flanks, back, and thighs in individuals with a body mass index BMI of 30 or less; Venus Glow, a Motorized dermabrasion device used to improve skin appearance; and NeoGraft, a hair restoration technology with an automated FUE and implantation system. In addition, it provides Venus Velocity and Venus Epileve for hair removal, permanent hair reduction, and treatment of pseudofolliculitis barbae; ARTAS iX, a robotic system to assist physicians in identifying and extracting hair follicles units from the scalp during hair transplantation, creating recipient sites, and implanting the harvested hair follicles; and AI.ME an interactive, image-guided, and computer assisted system for fractional skin resurfacing. The company is headquartered in Toronto, Canada.</t>
  </si>
  <si>
    <t>Venus Concept Inc.</t>
  </si>
  <si>
    <t>NasdaqCM:VERO</t>
  </si>
  <si>
    <t>Precipio, Inc., a healthcare biotechnology company, provides cancer diagnostic products, reagents, and services in the United States. It provides diagnostic blood cancer testing services. The company offers IV-Cell, a proprietary cell culture media that enables simultaneous culturing of four hematopoietic cell lineages; and HemeScreen, a suite of robust genetic diagnostic panels. It offers biomarker testing and clinical project services to bio-pharma customers. Precipio, Inc. is based in New Haven, Connecticut.</t>
  </si>
  <si>
    <t>Precipio, Inc.</t>
  </si>
  <si>
    <t>NasdaqCM:PRPO</t>
  </si>
  <si>
    <t>CASI Pharmaceuticals, Inc., a biopharmaceutical company, develops and commercializes therapeutics and pharmaceutical products in the People’s Republic of China, the United States, and internationally. It offers EVOMELA, an intravenous formulation of melphalan for use as a conditioning treatment prior to stem cell transplantation and as a palliative treatment for patients with multiple myeloma. The company’s hematology/oncology assets in pipeline include CNCT19, an autologous CD19 CAR-T investigative product; BI-1206, an novel anti-Fc?RIIB antibody for the treatment of solid tumors and relapsed/refractory non-hodgkin lymphoma; CB-5339, a novel VCP/p97 inhibitor that focuses on valosin-containing protein (VCP)/p97 as a novel target in protein homeostasis, DNA damage response, and other cellular stress pathways for therapeutic use in the treatment of patients with various malignancies; CID-103, a human IgG1 anti-CD38 monoclonal antibody; and Thiotepa, a chemotherapeutic agent, which has various indications, including use as a conditioning treatment for use prior to certain allogeneic haemopoietic stem cell transplants. It has licensing agreements with Juventas Cell Therapy Ltd.; BioInvent International AB; Black Belt Therapeutics Limited; Cleave Therapeutics, Inc.; and Acrotech Biopharma L.L.C. to develop and commercialize its commercial product EVOMELA. CASI Pharmaceuticals, Inc. was incorporated in 1991 and is based in Beijing, the People’s Republic of China.</t>
  </si>
  <si>
    <t>CASI Pharmaceuticals, Inc.</t>
  </si>
  <si>
    <t>NasdaqCM:CASI</t>
  </si>
  <si>
    <t>Corbus Pharmaceuticals Holdings, Inc., a biopharmaceutical company, develops products to defeat serious illness. It develops CRB-701, an antibody drug conjugate (ADC) that targets the expression of Nectin-4 on cancer cells to release a cytotoxic payload of monomethyl auristatin E (MMAE), which is in Phase I clinical trial; CRB-601, an anti-integrin monoclonal antibody that blocks the activation of TGFß expressed on cancer cells for the treatment of solid tumors; CRB-913, a highly peripherally restricted cannabinoid type-1 (CB1) receptor inverse agonist for the treatment of obesity. It has a licensing agreement with Jenrin Discovery, LLC to develop and commercialize the licensed products, including the Jenrin library of approximately 600 compounds, and multiple issued and pending patent filings. The company was incorporated in 2009 and is based in Norwood, Massachusetts.</t>
  </si>
  <si>
    <t>Corbus Pharmaceuticals Holdings, Inc.</t>
  </si>
  <si>
    <t>NasdaqCM:CRBP</t>
  </si>
  <si>
    <t>Apimeds Pharmaceuticals US, Inc. operates as a clinical stage biopharmaceutical company in the United States. It researches, develops, manufactures, commercializes, and sells Apitox, a purified, pharmaceutical grade venom of the Apis mellifera, or honeybee for the treatment of inflammation and pain management symptoms associated with osteoarthritis and multiple sclerosis. The company has a strategic alliance with University of Alabama for the development of ai² future labs program. The company was incorporated in 2020 and is based in Matawan, New Jersey.</t>
  </si>
  <si>
    <t>Apimeds Pharmaceuticals US, Inc.</t>
  </si>
  <si>
    <t>NYSEAM:APUS</t>
  </si>
  <si>
    <t>Cue Biopharma, Inc., a clinical-stage biopharmaceutical company, develops a novel class of injectable therapeutics to selectively engage and modulate targeted, disease relevant T cells in the United States. Its lead drug product candidate is the CUE-401, a novel approach to induce and expand antigen specific Tregs for regulating disease causing autoreactive Teff cells which is in preclinical trial; and CUE-501, a treatment of autoimmune disease via anti-viral T cell-mediated depletion of B cells. The company also develops CUE-101, which is in phase 1b clinical trial to treat HPV+ recurrent metastatic, or head and neck squamous cell carcinoma in second line, and beyond patients as a monotherapy, as well as in phase 1b clinical trial for the treatment of head and neck squamous cell carcinoma as a first line, therapy in combination with standard of care KEYTRUDA; and CUE-102, which is in phase 1b clinical trial as a monotherapy in late line recurrent metastatic WT1+ colorectal, gastric, ovarian, and pancreatic cancer. It has collaboration agreements with LG Chem, Ltd. for the development of CUE-101 and CUE-102 Immuno-STATs; collaboration and option agreement with Ono Pharmaceutical Co., Ltd to development and commercialization rights for CUE-401; and license agreement with Albert Einstein College of Medicine. The company was formerly known as Imagen Biopharma, Inc. and changed its name to Cue Biopharma, Inc. in October 2016. Cue Biopharma, Inc. was incorporated in 2014 and is headquartered in Boston, Massachusetts.</t>
  </si>
  <si>
    <t>Cue Biopharma, Inc.</t>
  </si>
  <si>
    <t>NasdaqCM:CUE</t>
  </si>
  <si>
    <t>Hyperion DeFi, Inc., an ophthalmic technology company, engages in development and commercialization of ophthalmic solutions in the United States. The company offers Optejet, a topical ophthalmic medication dispensing platform services. It has a license agreement with Bausch Health Ireland Limited to develop and commercialize MicroPine in the United States and Canada; a license agreement with Arctic Vision (Hong Kong) Limited to develop and commercialize MicroPine, MicroLine, and Mydcombi in China and South Korea; Senju Pharmaceutical Co., Ltd. to develop and commercialize MicroPine, MicroLine, and Mydcombi; and agreement with Formosa Pharmaceuticals. Inc. for Co-Development of Clobetasol Propionate Ophthalmic Suspension (0.05%) for the Treatment of Acute Dry Eye Disease in the U.S. The company was formerly known as Eyenovia, Inc. and changed its name to Hyperion DeFi, Inc. in July 2025. Hyperion DeFi, Inc. was founded in 2014 and is based in New York, New York.</t>
  </si>
  <si>
    <t>Hyperion DeFi, Inc.</t>
  </si>
  <si>
    <t>NasdaqCM:HYPD</t>
  </si>
  <si>
    <t>American Shared Hospital Services provides technology solutions for stereotactic radiosurgery and advanced radiation therapy equipment and services. It operates in two segments, Leasing and Retail. The company leases nine Gamma Knife systems and one proton beam radiation therapy (PBRT) system; and provides planning, installation, reimbursement, and marketing support services. It also owns and operates two single-unit Gamma Knife facilities that provides radiosurgery services directly to the patient. The company markets its solutions to cancer treatment centers, health systems, and cancer networks worldwide. American Shared Hospital Services was founded in 1980 and is based in San Francisco, California.</t>
  </si>
  <si>
    <t>American Shared Hospital Services</t>
  </si>
  <si>
    <t>NYSEAM:AMS</t>
  </si>
  <si>
    <t>Shattuck Labs, Inc., a biotechnology company, develops antibodies for the treatment of inflammatory and immune-mediated diseases. The company’s lead product candidate includes SL-325, a DR3 blocking monoclonal antibody, which activates immune responses through binding a single receptor, DR3; and SL-425. It also develops multiple preclinical DR3-based bispecific antibodies for the treatment of inflammatory bowel disease; and a series of bispecific antibodies targeting DR3 and other clinically validated targets. In addition, the company is involved in the advancement of its lead TRIM7 inhibitors through preclinical development as future internal pipeline candidates in oncology. Shattuck Labs, Inc. was incorporated in 2016 and is headquartered in Austin, Texas.</t>
  </si>
  <si>
    <t>Shattuck Labs, Inc.</t>
  </si>
  <si>
    <t>NasdaqGS:STTK</t>
  </si>
  <si>
    <t>Jaguar Health, Inc., a commercial-stage pharmaceuticals company, focuses on developing plant-based prescription medicines for people and animals with gastrointestinal distress. The company operates through two segments, Animal Health and Human Health. It focuses on developing and commercializing prescription and non-prescription products for companion and production animals; and human products. The company offers Mytesi, an anti-secretory antidiarrheal drug for the symptomatic relief of non-infectious diarrhea in adults with HIV/AIDS on antiretroviral therapy; and Canalevia-CA1, a prescription drug product for chemotherapy-induced diarrhea in dogs. It is also developing Crofelemer, an anti-secretory antidiarrheal drug, which is in Phase III clinical trial for prophylaxis of diarrhea in adult cancer patients; Phase II clinical trials for rare/orphan disease indications, including short bowel syndrome with intestinal failure and microvillus inclusion disease; diarrhea-predominant irritable bowel syndrome; and for idiopathic/functional diarrhea. In addition, the company is developing Mytesi which is in Phase III clinical trial for cancer therapy-related diarrhea, as well as Phase II clinical trial for irritable bowel syndrome; and NP-300, a second-generation antidiarrheal drug that is in Phase I clinical trial for symptomatic relief and treatment of moderate-to-severe diarrhea. The company is headquartered in San Francisco, California.</t>
  </si>
  <si>
    <t>Jaguar Health, Inc.</t>
  </si>
  <si>
    <t>NasdaqCM:JAGX</t>
  </si>
  <si>
    <t>Precision Optics Corporation, Inc. designs, develops, manufactures, and sells specialized optical and illumination systems and related components primarily in the United States. The company offers medical instrumentation products, including endoscopes and endocouplers, as well as other custom imaging and illumination products, such as Microprecision lenses and micro medical cameras, and 3D endoscopes for use in minimally invasive surgical procedures by hospitals and physicians. It also provides components and assemblies for industrial and military use. It markets its products to medical device companies. Precision Optics Corporation, Inc. was incorporated in 1982 and is based in Gardner, Massachusetts.</t>
  </si>
  <si>
    <t>Precision Optics Corporation, Inc.</t>
  </si>
  <si>
    <t>NasdaqCM:POCI</t>
  </si>
  <si>
    <t>CalciMedica, Inc., a clinical-stage biopharmaceutical company, focuses on developing therapeutics for illnesses caused by inflammatory and immunologic processes and direct cellular damage. The company’s lead product candidate comprises Auxora, an intravenous formulated small molecule calcium release-activated calcium (CRAC) channel inhibitors for the treatment of acute pancreatitis, asparaginase-induced pancreatic toxicity, and acute kidney injury, as well as severe COVID-19 pneumonia. It also develops Auxora for the treatment of acute ulcerative colitis, traumatic brain injury, and allergic asthma; and oral CRAC channel inhibitors for use in chronic inflammatory indications. The company is based in La Jolla, California.</t>
  </si>
  <si>
    <t>CalciMedica, Inc.</t>
  </si>
  <si>
    <t>NasdaqCM:CALC</t>
  </si>
  <si>
    <t>Vor Biopharma Inc. operates as a clinical-stage cell and genome engineering company. The company offers the Vor Bio platform, a technology platform for the treatment of acute myeloid leukemia (AML) and other blood cancers. It develops tremtelectogene empogeditemcel (trem-cel), a genome-edited hematopoietic stem and progenitor allogeneic donor product candidate to treat acute myeloid leukemia (AML), myelodysplastic syndrome (MDS), and other blood cancers; trem-cel in combination with Mylotarg to treat patients in VBP101, which is in phase 1 / 2; and VCAR33, a CAR-T therapy designed to target CD33, which is under preclinical studies to treat AML post-transplant. The company also develops trem-cel + VCAR33 treatment system, CD33-directed CAR-T program, which is under pre-clinical studies for the treatment of AML; VADC45 for the treatment of hematologic malignancies, conditioning, and immune reset, which is under preclinical studies; and CD33-CLL1 treatment system made with CD33-CLL1 multiplex-edited HSC therapy and a CD33-CLL1 multi-specific CAR-T therapy, which is under preclinical studies for the treatment of AML. It has a license agreement with Columbia University and the National Institutes of Health for patents; and with Editas Medicine, Inc. for ex-vivo Cas9 gene-edited HSC therapies for the treatment and/or prevention of hematological malignancies. The company was incorporated in 2015 and is headquartered in Cambridge, Massachusetts.</t>
  </si>
  <si>
    <t>Vor Biopharma Inc.</t>
  </si>
  <si>
    <t>NasdaqGS:VOR</t>
  </si>
  <si>
    <t>Surrozen, Inc., a biotechnology company, discovers and develops drug candidates to selectively modulate the Wnt pathway for tissue repair. Its lead product candidates are antibody-based therapeutics that target various disease areas, including diseases of the intestine, liver, retina, cornea, lung, kidney, cochlea, skin, pancreas, and central nervous system. The company develops SZN-814, which combines Frizzled 4 (Fzd4 agonism) and vascular endothelial growth factor (VEGF antagonism) to treat diabetic macular edema (DME), neovascular age-related macular degeneration (wet AMD), and retinopathy indications; SZN-8143, which combines Fzd4 agonism, VEGF antagonism, and interleukin-6 for the treatment of DME/wet AMD/uveitic macular edema; SZN-113 to treat Fuchs’ endothelial corneal dystrophy and geographic atrophy; and SZN-413, a Fzd4 targeted bi-specific antibody for the treatment of retinal vascular associated diseases. Surrozen, Inc. has a collaboration and license agreement with Boehringer Ingelheim International GmbH to research, develop, and commercialize Fzd4 bi-specific antibodies; and a research collaboration agreement with TCGFB, Inc. to discover antibody therapeutics targeting transforming growth factor beta, or TGF-ß, for the treatment of pulmonary fibrosis. Surrozen, Inc. was founded in 2015 and is headquartered in South San Francisco, California.</t>
  </si>
  <si>
    <t>Surrozen, Inc.</t>
  </si>
  <si>
    <t>NasdaqCM:SRZN</t>
  </si>
  <si>
    <t>Serina Therapeutics, Inc., a biotechnology company, develops drugs to treat neurological diseases and pain. Its lead product candidate is SER 252 (POZ-apomorphine), a POZ conjugate for the treatment of advanced Parkinson’s disease that is in preclinical stage development; and POZ-lipids, a non-immunogenic alternative to the PEG-lipids in the lipid nanoparticles. The company also develops SER 214 a POZ conjugate of rotigotine for the treatment of early Parkinson’s and Restless Leg Syndrome, which has completed phase 1a clinical trial. In addition, it develops POZ technology in lipid nanoparticle delivered ribonucleic acid vaccines for infectious diseases. Serina Therapeutics, Inc. was founded in 2006 and is based in Huntsville, Alabama.</t>
  </si>
  <si>
    <t>Serina Therapeutics, Inc.</t>
  </si>
  <si>
    <t>NYSEAM:SER</t>
  </si>
  <si>
    <t>Inhibikase Therapeutics, Inc. operates as a clinical-stage pharmaceutical company that develops therapeutics for Parkinson’s disease and related disorders. Its lead product candidate is IkT-148009, a non-receptor Abelson tyrosine kinase inhibitor, which is in Phase 2a clinical trials to the treatment of Parkinson’s disease and gastrointestinal tract. The company is also developing IkT-001Pro, a prodrug of the anticancer agent imatinib mesylate to treat stable phase chronic myelogenous leukemia. Inhibikase Therapeutics, Inc. has research and development collaborations with Johns Hopkins University, Arizona State University, and Michigan State University; and a collaborative research and development agreement with Sphaera Pharma Pte. Ltd. The company was founded in 2008 and is based in Atlanta, Georgia.</t>
  </si>
  <si>
    <t>Inhibikase Therapeutics, Inc.</t>
  </si>
  <si>
    <t>NasdaqCM:IKT</t>
  </si>
  <si>
    <t>Forian Inc. provides a suite of data management capabilities, and information and analytics solutions to optimize and measure operational, clinical, and financial performance for customers in the life science, healthcare, and financial services industries. It develops commercial, real world evidence (RWE), and market access solutions and proprietary data-driven insights, as well as offers data management solutions. The company’s subscription and services-based solutions cover the life sciences, pharmaceutical services, healthcare payer, and provider and financial services industries. Forian Inc. was founded in 2020 and is headquartered in Newtown, Pennsylvania.</t>
  </si>
  <si>
    <t>Forian Inc.</t>
  </si>
  <si>
    <t>NasdaqCM:FORA</t>
  </si>
  <si>
    <t>Curis, Inc., a biotechnology company, engages in the discovery and development of drug candidates for the treatment of human cancers in the United States. Its clinical stage drug candidates include Emavusertib, an oral small-molecule IRAK4 kinase inhibitor, which is in a Phase 1/2 open-label, single-arm expansion trial in patients with relapsed or refractory, or R/R, AML and high-risk myelodysplastic syndromes. The company’s pipeline also includes Fimepinostat, an oral dual inhibitor of HDAC and PI3K enzymes for the treatment of patients with relapsed or refractory diffuse large B-cell lymphoma; CA-170, an oral, small-molecule antagonist designated as CA-170 that selectively targets PD-L1 and VISTA; and CA-327, an oral, small molecule, TIM3/PD-L1, which is a molecule antagonist of PD-L1 and TIM3. It has collaboration agreements with Genentech Inc., or Genentech and F. Hoffmann-La Roche Ltd, or Roche, for the commercialization of Erivedge, an orally-administered small molecule hedgehog signaling pathway antagonist for the treatment of advanced basal cell carcinoma, or BCC; Aurigene Discovery Technologies Limited for the discovery, development, and commercialization of small molecule compounds in the areas of immuno-oncology and precision oncology; and also licensed three programs under the Aurigene collaboration, including emavusertib. Curis, Inc. was incorporated in 2000 and is headquartered in Lexington, Massachusetts.</t>
  </si>
  <si>
    <t>Curis, Inc.</t>
  </si>
  <si>
    <t>NasdaqCM:CRIS</t>
  </si>
  <si>
    <t>Telomir Pharmaceuticals, Inc., a preclinical-stage biotechnology company, focuses on reversing biological aging and degenerative diseases. It is developing Telomir-1, an oral small molecule metal ion regulator designed to protect against age-related conditions, including Progeria, Wilson’s disease, and age-related macular degeneration (amd), as well as type 2 diabetes, cancer, and Alzheimer’s disease. The company was formerly known as Metallo Therapies Inc. and changed its name to Telomir Pharmaceuticals, Inc. in October 2022. Telomir Pharmaceuticals, Inc. was incorporated in 2021 and is headquartered in Miami, Florida.</t>
  </si>
  <si>
    <t>Telomir Pharmaceuticals, Inc.</t>
  </si>
  <si>
    <t>NasdaqCM:TELO</t>
  </si>
  <si>
    <t>Annovis Bio, Inc., a clinical stage drug platform company, develops drugs to treat neurodegeneration in the United States. The company’s lead product candidate is Buntanetap, which is in phase 2/3 to treat alzheimer’s disease, as well as in phase 3 to treat parkinson’s disease; and is in phase 2 clinical trial to treat lewy body dementia. It also develops ANVS405, which is in phase 2 and 3 clinical trials for the treatment of traumatic brain injury and/or stroke; and ANVS301, which finished phase 1 clinical trial to treat later stages of alzheimer’s disease and dementia. The company was incorporated in 2008 and is headquartered in Malvern, Pennsylvania.</t>
  </si>
  <si>
    <t>Annovis Bio, Inc.</t>
  </si>
  <si>
    <t>NYSE:ANVS</t>
  </si>
  <si>
    <t>Entrada Therapeutics, Inc., is a clinical-stage biopharmaceutical company aiming to transform the lives of patients by establishing a new class of medicines that engage intracellular targets that have long been considered inaccessible. The Company’s Endosomal Escape Vehicle (EEV™)-therapeutics are designed to enable the efficient intracellular delivery of a wide range of therapeutics into a variety of organs and tissues, resulting in an improved therapeutic index. Through this proprietary, versatile and modular approach, Entrada is advancing a robust development portfolio of RNA- and protein-based programmes for the potential treatment of neuromuscular and ocular diseases, among others. The company was formerly known as CycloPorters, Inc., and changed its name to Entrada Therapeutics, Inc., in October 2017. Entrada Therapeutics, Inc. was incorporated in 2016 and is headquartered in Boston, Massachusetts.</t>
  </si>
  <si>
    <t>Entrada Therapeutics, Inc.</t>
  </si>
  <si>
    <t>NasdaqGM:TRDA</t>
  </si>
  <si>
    <t>Eledon Pharmaceuticals, Inc. operates as a clinical stage biotechnology company. It uses its immunology expertise in targeting the CD40 Ligand (CD40L) pathway to develop therapies to protect transplanted organs and prevent rejection, and to treat amyotrophic lateral sclerosis (ALS). The company's lead compound in development is tegoprubart, an IgG1 and anti-CD40L antibody with high affinity for CD40 Ligand, a biological target with therapeutic potential. It is also developing its products for the prevention of allograft rejection in kidney transplantation and xenotransplantation. The company has a collaboration agreement with eGenesis, Inc. The company was formerly known as Novus Therapeutics, Inc. and changed its name to Eledon Pharmaceuticals, Inc. in January 2021. Eledon Pharmaceuticals, Inc. is headquartered in Irvine, California.</t>
  </si>
  <si>
    <t>Eledon Pharmaceuticals, Inc.</t>
  </si>
  <si>
    <t>NasdaqCM:ELDN</t>
  </si>
  <si>
    <t>Sonnet BioTherapeutics Holdings, Inc., a biotechnology company, owns a platform for biologic medicines of single or bifunctional action. The company develops fully human albumin binding technology, which utilizes human single chain antibodies fragment that binds to and hitch-hikes on human serum albumin for transport to target tissues. Its lead product candidate is SON-1010, a fully human single-chain version of interleukin 12 for the treatment of solid tumor indications, including ovarian cancer, non-small cell lung cancer, and head and neck cancer. The company is also developing SON-080, a fully human version of interleukin 6 to treat chemotherapy-induced peripheral neuropathy (CIPN), and diabetic peripheral neuropathy; SON-1210, a bispecific compound for solid tumor indications, including colorectal cancer; SON-1411, a bifunctional combination of human interleukin 18 (IL-18) inhibitor binding protein and single-chain human IL-12 (IL-12) for solid tumor cancers; and SON-1400, a monofunctional fusion protein comprising the IL-18 binding protein resistant domain linked to the FHAB. It has a license agreement with New Life Therapeutics Pte, Ltd. to develop and commercialize pharmaceutical preparations containing a specific recombinant human interleukin-6; and strategic development collaboration with Sarcoma Oncology Center to advance SON-1210. The company is headquartered in Princeton, New Jersey.</t>
  </si>
  <si>
    <t>Sonnet BioTherapeutics Holdings, Inc.</t>
  </si>
  <si>
    <t>NasdaqCM:SONN</t>
  </si>
  <si>
    <t>InflaRx N.V., a clinical-stage biopharmaceutical company, discovers and develops inhibitors using C5a technology in Germany and the United States. The company’s C5a is an inflammatory mediator that is involved in the progression of a variety of autoimmune and other inflammatory diseases. Its lead product candidate is vilobelimab, a novel intravenously delivered first-in-class anti-C5a monoclonal antibody, which completed the Phase III clinical trial for the treatment of hidradenitis suppurativa, a rare and chronic debilitating systemic inflammatory skin disease; for the treatment of anti-neutrophil cytoplasm antibody associated vasculitis, a rare and life-threatening autoimmune disease that is in Phase II trial; to treat pyoderma gangraenosum, a chronic inflammatory skin disorder that is in Phase IIa exploratory study; and for the treatment of PD-1/PD-L1 inhibitor resistant/refractory locally advanced or metastatic cutaneous squamous cell carcinoma that is in Phase II clinical development stage. The company develops INF904, an oral, small molecule drug candidate for the chronic inflammatory and autoimmune diseases; IFX002 that is in pre-clinical development stage for the treatment of chronic inflammation and autoimmune diseases; and Gohibic (vilobelimab) for the treatment of COVID-19 and broader ARDS. It has co-development agreement with Beijing Defengrei Biotechnology Co. Ltd.; and clinical trial collaboration and supply agreement with Merck &amp; Co. Inc. InflaRx N.V. was formerly known as Fireman B.V. and changed its name to InflaRx N.V. in 2017. The company was founded in 2007 and is headquartered in Jena, Germany.</t>
  </si>
  <si>
    <t>InflaRx N.V.</t>
  </si>
  <si>
    <t>NasdaqGS:IFRX</t>
  </si>
  <si>
    <t>Tempest Therapeutics, Inc., a clinical-stage biotechnology company, develops small molecule therapeutics to treat cancer. Its clinical-stage lead product candidates include Amezalpat, an oral small molecule selective antagonist of peroxisome proliferator-activated receptor alpha for the treatment of first-line unresectable or metastatic hepatocellular carcinoma; and TPST-1495, a small-molecule dual antagonist of the EP2 and EP4 receptors of prostaglandin E2 for treating various cancers. The company has a collaboration agreement with F. Hoffmann-La Roche Ltd. for the development of Amezalpat into a global first-line randomized study. Tempest Therapeutics, Inc. is headquartered in Brisbane, California.</t>
  </si>
  <si>
    <t>Tempest Therapeutics, Inc.</t>
  </si>
  <si>
    <t>NasdaqCM:TPST</t>
  </si>
  <si>
    <t>Vistagen Therapeutics, Inc., a clinical-stage biopharmaceutical company, engages in the development and commercialization of therapies for neuropsychiatric and neurological disorders. The company’s product pipeline includes Fasedienol, an investigational pherine nasal spray that is in Phase III clinical trial for the treatment of anxiety in adults with social anxiety disorder; and Itruvone, an odorless synthetic investigational neuroactive pherine nasal spray, which is in Phase II clinical trial to treat major depressive disorder. It also develops PH80, an odorless and tasteless synthetic investigational pherine nasal spray that is in Phase II clinical trial for the treatment of vasomotor symptoms, including hot flashes due to menopause, premenstrual dysphoric disorder, and other women’s health disorders; PH15, an investigational pherine nasal spray, which is in Phase II clinical trial for the treatment to improve cognitive impairment caused by mental fatigue and potentially other disorders; PH284, an odorless and tasteless synthetic investigational pherine nasal spray that is in Phase II clinical trial to treat loss of appetite associated with chronic disorders, such as cancer or heart disease, as well as cachexia; and AV-101, an oral prodrug that targets N-methyl-D-aspartate receptor in the brain for treating depression and neurological disorders. In addition, the company’s clinical-stage pipeline consists of intranasal product candidates comprising pherines. It has a license and collaboration agreement with AffaMed Therapeutics, Inc. to develop, manufacture, and commercialize fasedienol for multiple anxiety-related disorders. Vistagen Therapeutics, Inc. was founded in 1998 and is headquartered in South San Francisco, California.</t>
  </si>
  <si>
    <t>Vistagen Therapeutics, Inc.</t>
  </si>
  <si>
    <t>NasdaqCM:VTGN</t>
  </si>
  <si>
    <t>Pulmonx Corporation, a commercial-stage medical technology company that provides a minimally invasive treatment for patients with severe emphysema, a form of chronic obstructive pulmonary disease. It offers Zephyr Endobronchial Valve; and Chartis Pulmonary Assessment System, a balloon catheter and console system with flow and pressure sensors that are used to assess the presence of collateral ventilation. The company also offers LungTraX Platform, a cloud-based quantitative computed tomography analysis service that provides physicians with multiple products, such as LungTraX Connect to improve workup efficiency; LungTraX Detect to enable patient identification; and StratX Lung report that is designed for solution that includes information on emphysema destruction, fissure completeness, and lobar volume to help identify target lobes for treatment with Zephyr Valves. It serves emphysema patients in the United States, Europe, the Middle East, Africa, the Asia Pacific, and internationally. The company was formerly known as Pulmonx and changed its name to Pulmonx Corporation in December 2013. Pulmonx Corporation was incorporated in 1995 and is headquartered in Redwood City, California.</t>
  </si>
  <si>
    <t>Pulmonx Corporation</t>
  </si>
  <si>
    <t>NasdaqGS:LUNG</t>
  </si>
  <si>
    <t>Immunic, Inc., a biotechnology company, develops a pipeline of selective oral immunology therapies for the treatment of chronic inflammatory and autoimmune diseases in the United States and Germany. Its lead development program is IMU-838, which is in Phase 3 clinical and phase 2 clinical development for patients with relapsing and progressive multiple sclerosis; and moderate-to-severe ulcerative colitis. The company also develops IMU-856, which is entering Phase 2 clinical trial, for the restoration of the intestinal barrier function in patients suffering from gastrointestinal diseases, such as celiac disease, inflammatory bowel disease, short bowel syndrome, irritable bowel syndrome with diarrhea, and other intestinal barrier function diseases; and IMU-381, which is in preclinical trial, for the treatment of gastrointestinal diseases. Immunic, Inc. was founded in 2016 and is headquartered in New York, New York.</t>
  </si>
  <si>
    <t>Immunic, Inc.</t>
  </si>
  <si>
    <t>NasdaqGS:IMUX</t>
  </si>
  <si>
    <t>IO Biotech, Inc., a clinical-stage biopharmaceutical company, develops immune-modulating therapeutic cancer vaccines based on the T-win technology platform. The company’s lead therapeutic cancer vaccine candidate includes IO102-IO103, which targets cancer cells and immune-suppressive cells in the tumor microenvironment that express indoleamine 2,3-dehydrogenase (IDO), and programmed death-ligand (PD-L1) that is in phase 3 clinical trial to treat melanoma, as well as in phase 2 clinical trial to treat lung, head and neck, and melanoma cancer. It also develops IO112, a product candidate that contains a single Arginase 1-derived peptide to target T cells that recognize epitopes derived from Arginase 1, which is an immunoregulatory enzyme highly expressed in difficult-to-treat tumors associated with high levels of myeloid-derived suppressor cells, including renal cell carcinoma, head and neck, breast, pancreatic, ovarian, colorectal, and prostate cancers. In addition, the company develops IO170, a TGFß1 vaccine for the treatment of solid tumors. IO Biotech, Inc. was incorporated in 2014 and is based in Copenhagen, Denmark.</t>
  </si>
  <si>
    <t>IO Biotech, Inc.</t>
  </si>
  <si>
    <t>NasdaqGS:IOBT</t>
  </si>
  <si>
    <t>Cryo-Cell International, Inc. engages in cellular processing and cryogenic cellular storage with a focus on the collection and preservation of umbilical cord blood stem cells for family use. It provides cord tissue service that stores a section of the umbilical cord tissue, a source of mesenchymal stem cells, which are used in regenerative medicine to treat a range of conditions. The company manufactures and sells PrepaCyte CB processing system, a technology used to process umbilical cord blood stem cells. It markets its cord blood stem cell preservation services directly to expectant parents, as well as by distributing information through obstetricians, pediatricians, childbirth educators, certified nurse-midwives, and other related healthcare professionals. The company was incorporated in 1989 and is headquartered in Oldsmar, Florida.</t>
  </si>
  <si>
    <t>Cryo-Cell International, Inc.</t>
  </si>
  <si>
    <t>NYSEAM:CCEL</t>
  </si>
  <si>
    <t>Femasys Inc., a biomedical company, develops therapeutic and diagnostic solutions to address unmet women healthcare needs in the United States and internationally. The company offers FemaSeed, an intratubal insemination solution; FemVue, a companion diagnostic for fallopian tube assessment through ultrasound; FemCerv, an endocervical tissue sampler for cervical cancer diagnosis; FemCath, a cornual balloon catheter for selective fallopian tube evaluation; and FemChec, a controlled contrast-generating device for fallopian tube diagnosis. It also develops FemBloc, a non-surgical permanent birth control solution. The company offers its products to reproductive endocrinologists, gynecological physicians, related healthcare professionals, and women’s healthcare provider organizations. Femasys Inc. was incorporated in 2004 and is headquartered in Suwanee, Georgia.</t>
  </si>
  <si>
    <t>Femasys Inc.</t>
  </si>
  <si>
    <t>NasdaqCM:FEMY</t>
  </si>
  <si>
    <t>Cosmos Health Inc. manufactures, develops, and trades branded nutraceutical products in Greece, Croatia, Bulgaria, the United Arab Emirates, the United Kingdom, and Cyprus. The company offers prescription medications, over-the-counter drugs, medical devices, food supplements, nutraceuticals, cosmetics and other healthcare products under the Sky Premium Life and Mediterranation brand names. It also provides ASTO-CHOL (Pravastatin), Diorium (Omeprazole), HEART-FREE (Clopidogrel), LIPICHOL (Atorvastatin), Miltus (Donepezil), Newzypra (Olanzapine), PNEUMO-KAST (Montelukast), Sahar (Pioglitazone), VIVALCID (Leucovorin), and Diabit-is (Sitagliptin). In addition, the company offers branded biocides and antiseptic soaps under the C-Sept and C-Scrub brand names; and other pharmaceutical products include Melatonin Spray, used to reduce insomnia and jet lag; Otikon ear drops, which is a Class II medical device in the form of ear drops; and baby foods, such as organic powder milk, pasta with minced meat, whole grain rice cereals, whole grain cereal porridges, and organic rice creams with vanilla milk, as well as pear, carrot and banana purée under the Bio-bebe brand. It serves wholesalers and retail healthcare providers. Cosmos Health Inc. was incorporated in 2009 and is headquartered in Chicago, Illinois.</t>
  </si>
  <si>
    <t>Cosmos Health Inc.</t>
  </si>
  <si>
    <t>NasdaqCM:COSM</t>
  </si>
  <si>
    <t>electroCore, Inc., a bioelectronic medicine and general wellness company, provides non-invasive vagus nerve stimulation (“nVNS”) technology platform in the United States, the United Kingdom, and internationally. The company develops gammaCore, a prescription only handheld device intended for regular or intermittent use for the acute treatment of pain associated with migraine and episodic cluster headache, as well as for the treatment of hemicrania continua and paroxysmal hemicrania. It also develops Truvaga 350, a personal use consumer electronics general wellness product and Truvaga Plus, an, app-enabled general wellness product. It also offers non-invasive bioelectronic therapies for the treatment of chronic pain and wellness conditions. In addition, the company offers TAC-STIM for human performance and gammaCore Sapphire, a portable, reusable, rechargeable, and reloadable prescription medical device for various primary headache conditions. electroCore, Inc. was incorporated in 2005 and is headquartered in Rockaway, New Jersey.</t>
  </si>
  <si>
    <t>electroCore, Inc.</t>
  </si>
  <si>
    <t>NasdaqCM:ECOR</t>
  </si>
  <si>
    <t>Dogwood Therapeutics, Inc., a development-stage biotechnology company, focuses on the development of medicine to treat pain and fatigue-related disorders. Its lead product candidates include IMC-1, a fixed dose combination of famciclovir and celecoxib that has completed Phase 2b clinical trial to treat fibromyalgia; Halneuron, which is in Phase 2b clinical trial for the treatment of chemotherapy-induced neuropathic pain and cancer pain, as well as pre-clinical trial for burn and ocular pain; and IMC-2, a combination of valacyclovir and celecoxib in Phase 2 clinical trial for the treatment of long-COVID and post-acute sequelae of COVID-19 infection. The company was formerly known as Virios Therapeutics, Inc. and changed its name to Dogwood Therapeutics, Inc. in October 2024. The company was incorporated in 2012 and is based in Alpharetta, Georgia.</t>
  </si>
  <si>
    <t>Dogwood Therapeutics, Inc.</t>
  </si>
  <si>
    <t>NasdaqCM:DWTX</t>
  </si>
  <si>
    <t>Medicus Pharma Ltd., a biotech/life sciences company, focuses on developing clinical development programs of therapeutic assets in the United States. It is developing SKNJCT-003, which is in Phase 2 study for the treatment of basal cell carcinoma of the skin. Medicus Pharma Ltd. has a strategic collaboration with the Gorlin Syndrome Alliance to access to SKINJECT in Patients with Gorlin Syndrome. The company was formerly known as Interactive Capital Partners Corporation and changed its name to Medicus Pharma Ltd. in September 2023. The company was incorporated in 2008 and is headquartered in Conshohocken, Pennsylvania.</t>
  </si>
  <si>
    <t>Medicus Pharma Ltd.</t>
  </si>
  <si>
    <t>NasdaqCM:MDCX</t>
  </si>
  <si>
    <t>MediciNova, Inc., a biopharmaceutical company, focuses on developing novel and small molecule therapeutics for the treatment of serious diseases with unmet medical needs in the United States. The company develops MN-166 (ibudilast), an oral anti-inflammatory and neuroprotective agent in Phase 2b/3 clinical trial for treating neurological and other disorders, such as progressive multiple sclerosis, amyotrophic lateral sclerosis, chemotherapy-induced peripheral neuropathy, degenerative cervical myelopathy, glioblastoma, and substance dependence and addiction, as well as prevention of acute respiratory distress syndrome, and long COVID. It is also developing MN-001 (tipelukast), an orally bioavailable small molecule compound in Phase 2 clinical trial to treat fibrotic and other metabolic disorders, including nonalcoholic fatty liver disease and hypertriglycedemia. The company has a license agreement with Kyorin Pharmaceuticals for the development and commercialization of MN-166 and MN-001. MediciNova, Inc. was incorporated in 2000 and is headquartered in La Jolla, California.</t>
  </si>
  <si>
    <t>MediciNova, Inc.</t>
  </si>
  <si>
    <t>NasdaqGM:MNOV</t>
  </si>
  <si>
    <t>CervoMed Inc., a a clinical-stage biotechnology company, engages in the development and commercialization of treatments for age-related neurologic disorders. The company is developing neflamapimod, an orally administered small molecule brain penetrant that inhibits p38 mitogen-activated protein kinase alpha. Neflamapimod has the potential to treat synaptic dysfunction, the reversible aspect of the underlying neurodegenerative processes that cause disease in DLB and certain other major neurological disorders. It is being evaluated in a Phase 2b study in patients with DLB. The company develops EIP200 for central nervous system which is in preclinical trials. CervoMed Inc. was founded in 2010 and is headquartered in Boston, Massachusetts.</t>
  </si>
  <si>
    <t>CervoMed Inc.</t>
  </si>
  <si>
    <t>NasdaqCM:CRVO</t>
  </si>
  <si>
    <t>Apollomics, Inc., a clinical-stage biopharmaceutical company, engages in the discovery and development of oncology therapies to harness the immune system and target specific molecular pathways to inhibit cancer. The company’s products portfolio includes Vebreltinib (APL-101), an oral active, highly selective c-Met inhibitor, which is in Phase 2 clinical trials for treatment of non-small cell lung cancer and other solid tumors with MET dysregulation; APL-102, an oral active, small molecule multiple tyrosine kinase inhibitor, which is in a in a Phase 1 clinical trial to inhibit various kinases that are aberrantly activated in cancer cells; and APL-122, a tumor inhibitor candidate, targeting ErbB1/2/4 signaling pathways that is in Phase 1 dose escalation clinical trials to treat cancers within the brain. Its immuno-oncology product candidates comprise APL-501, APL-502, and APL-801. The company was founded in 2015 and is based in Foster City, California.</t>
  </si>
  <si>
    <t>Apollomics, Inc.</t>
  </si>
  <si>
    <t>NasdaqCM:APLM</t>
  </si>
  <si>
    <t>Reviva Pharmaceuticals Holdings, Inc., a biopharmaceutical company, discovers, develops, and commercializes next-generation therapeutics for diseases targeting unmet medical needs in the areas of central nervous system, respiratory, inflammatory, and cardiometabolic diseases. The company’s lead product candidate comprises brilaroxazine (RP5063) for the treatment of neuropsychiatric indications, including schizophrenia, bipolar disorder, major depressive disorder, attention-deficit/hyperactivity disorder, behavioral and psychotic symptoms of dementia and Alzheimer’s disease, and Parkinson’s disease psychosis; in clinical development for respiratory indications, such as pulmonary arterial hypertension and idiopathic pulmonary fibrosis; and in preclinical development for the treatment of psoriasis. It is also developing RP1208 for the treatment of depression and obesity. The company was founded in 2018 and is headquartered in Cupertino, California.</t>
  </si>
  <si>
    <t>Reviva Pharmaceuticals Holdings, Inc.</t>
  </si>
  <si>
    <t>NasdaqCM:RVPH</t>
  </si>
  <si>
    <t>BioAtla, Inc., a clinical-stage biopharmaceutical company, develops specific and selective antibody-based therapeutics for the treatment of solid tumor cancer. The company’s lead clinical stage product candidates include mecbotamab vedotin (BA3011), a conditionally active biologic (CAB) antibody-drug conjugate (ADC) for treating undifferentiated pleomorphic sarcoma and non-small cell lung cancer (NSCLC); and ozuriftabmab vedotin (BA3021), a CAB ADC to treat melanoma and squamous cell carcinoma of head and neck. It is also developing Evalstotug (BA3071), a CAB anti-cytotoxic T-lymphocyte-associated antigen 4 antibody for treating melanoma, renal cell carcinoma, colorectal cancer, and NSCLC; BA3182, a bispecific candidate to treat adenocarcinomas; BA3361, a CAB-Nectin-4-ADC for treating tumors; BA3142, a dual-CAB T-cell engager targeting B7-H3, a protein expressed on various solid tumors; and preclinical candidate for CAB-Nectin 4 x CAB-CD3. The company was founded in 2007 and is headquartered in San Diego, California.</t>
  </si>
  <si>
    <t>BioAtla, Inc.</t>
  </si>
  <si>
    <t>NasdaqCM:BCAB</t>
  </si>
  <si>
    <t>PolyPid Ltd., a clinical-stage biopharmaceutical company, developing targeted, locally administered, and prolonged-release therapeutics using its proprietary polymer-lipid encapsulation matrix (PLEX) technology to address unmet medical needs. Its lead product candidate is D-PLEX100, which is in a pivotal Phase 3 confirmatory trial for prevention of surgical site infections (SSIs) in patients undergoing abdominal colorectal surgery with large incisions. It is also developing OncoPLEX, which is in preclinical stage for the treatment of intra-tumoral cancer. The company has a research and development collaboration with ImmunoGenesis, Inc. for the development of formulations to treat solid tumors. PolyPid Ltd. was incorporated in 2008 and is headquartered in Petah Tikva, Israel.</t>
  </si>
  <si>
    <t>PolyPid Ltd.</t>
  </si>
  <si>
    <t>NasdaqCM:PYPD</t>
  </si>
  <si>
    <t>Iterum Therapeutics plc, a pharmaceutical company, develops and commercializes treatments for drug resistant bacterial infections in Ireland, Bermuda, and the United States. The company offers ORLYNVAH, an oral penem antibiotic for the treatment of uncomplicated urinary tract infections caused by Escherichia coli, Klebsiella pneumoniae, and Proteus mirabilis microorganisms in adult women with limited or no alternative oral antibacterial treatment options. It is also developing sulopenem, a novel anti-infective compound with oral and intravenous formulations to treat uncomplicated urinatry tract infections, complicated urinary tract infections, and complicated intra-abdominal infections, as well as community-acquired bacterial pneumonia, acute bacterial prostatitis, gonococcal urethritis, and pelvic inflammatory diseases. Iterum Therapeutics plc was incorporated in 2015 and is headquartered in Dublin, Ireland.</t>
  </si>
  <si>
    <t>Iterum Therapeutics plc</t>
  </si>
  <si>
    <t>NasdaqCM:ITRM</t>
  </si>
  <si>
    <t>Spectral AI, Inc., an artificial intelligence (AI) company, focuses on predictive medical diagnostics in the United States. The company offers DeepView System, which uses proprietary AI algorithms to distinguish between fully damaged, partially damaged, and healthy human tissue characteristics invisible to the naked eye at the initial time point of wound presentation; and delivers a binary prediction on the wounds capacity to heal or not heal by a specified time point in the future to assist the physician in making a more accurate, timely, and informed decision regarding the treatment of the patient’s wounds. Its system also includes MSI imaging technology, which consists of proprietary multi-spectral optics and sensors that capture injured tissue images; and AI-Burn software. Spectral AI, Inc. is headquartered in Dallas, Texas.</t>
  </si>
  <si>
    <t>Spectral AI, Inc.</t>
  </si>
  <si>
    <t>NasdaqCM:MDAI</t>
  </si>
  <si>
    <t>IceCure Medical Ltd, a commercial stage medical device company, researches, develops, and markets cryoablation systems, disposables, and technologies for treating tumors in the United States, Japan, India, China, Israel, and internationally. The company offers ProSense system, a single probe system for the treatment of malignant breast tumors, as well as associated disposables; and IceSense3 system for ablation indications to urology, oncology, dermatology, gynecology, general surgery, thoracic surgery, and proctology. It also develops XSense system, a single probe system; and MultiSense, a multi probe system for the treatment of multiple and larger tumors. The company was incorporated in 2006 and is headquartered in Caesarea, Israel.</t>
  </si>
  <si>
    <t>IceCure Medical Ltd</t>
  </si>
  <si>
    <t>NasdaqCM:ICCM</t>
  </si>
  <si>
    <t>Sensus Healthcare, Inc. operates as a medical device company that manufactures and sells radiation therapy devices to healthcare providers worldwide. The company uses superficial radiation therapy, a low-energy X-ray technology in its portfolio of treatment devices. It offers SRT-100, a photon X-ray low energy superficial radiotherapy system that provides patients an alternative to surgery for treating non-melanoma skin cancers, including basal cell and squamous cell skin cancers, as well as other skin conditions, such as keloids; and SRT-100 Vision, which provides the user with a superficial radiation therapy-tailored treatment planning application that integrates an embedded high frequency ultrasound imaging module, volumetric tumor analysis, beam margins planning, and dosimetry parameters. The company also provides SRT-100 Plus; Sentinel service program, which offers its customers protection for their systems; and Transdermal Infusion system, a biophysical alternative to infuse high weight molecule modalities into the dermis for medical and aesthetic purposes without the use of needles. In addition, it sells disposable lead shielding replacements; and disposable radiation safety items, such as aprons and eye shields, ultrasound probe film, and disposable applicator tips to treat various sized lesions and various areas of the body. Further, the company distributes laser devices, such as applications for hair removal, vascular lesions, acne treatment, skin toning, and skin rejuvenation, as well as epidermal pigment removal for spots, freckles, and tattoos. It markets its products primarily to private dermatology practices, and radiation oncologists in both private and hospital settings. The company was incorporated in 2010 and is based in Boca Raton, Florida.</t>
  </si>
  <si>
    <t>Sensus Healthcare, Inc.</t>
  </si>
  <si>
    <t>NasdaqCM:SRTS</t>
  </si>
  <si>
    <t>Jupiter Neurosciences, Inc., a clinical stage research and development pharmaceutical company, develops resveratrol platform products for the treatment of neuroinflammation. The company develops JNS101, which is in Phase II trial for the treatment of Friedreich's Ataxia, a rare inherited disease that causes damage to the nervous system, as well as mobility dysfunctions; and JNS108 that is in Phase II trial for treating mild cognitive impairment/early Alzheimer’s disease. It is also involved in the development of JNS102, which is in Phase II trial for the treatment of mucopolysaccharidosis type 1; and JNS107 that is in Phase II trial for treating mitochondrial encephalopathy, lactic acidosis, and stroke-like episodes syndrome. In addition, the company develops JNS115, which is in Phase IIa trial for the treatment of Parkinson’s disease. It has a strategic partnership with Zina Biopharmaceuticals, LLC to advance Phase 2a clinical trial to evaluate the safety, tolerability, and pharmacokinetics of Resveratrol (JOTROLTM) in individuals with Parkinson’s disease; and with Aquanova AG to develop a series of consumer-focused nutritional products targeting longevity, aging, and healthspan. The company was formerly known as Jupiter Orphan Therapeutics, Inc. and changed its name to Jupiter Neurosciences, Inc. in August 2021. Jupiter Neurosciences, Inc. was incorporated in 2016 and is headquartered in Jupiter, Florida.</t>
  </si>
  <si>
    <t>Jupiter Neurosciences, Inc.</t>
  </si>
  <si>
    <t>NasdaqCM:JUNS</t>
  </si>
  <si>
    <t>MiNK Therapeutics, Inc., a clinical-stage biopharmaceutical company, engages in the discovery, development, manufacture, and commercialization of allogeneic, off-the-shelf, and invariant natural killer T (iNKT) cell therapies to treat cancer and other immune-mediated diseases. The company develops agenT-797, an off-the-shelf, allogeneic, and native iNKT cell therapy that is in Phase 2 clinical trial for the clinical safety and efficacy of the combination of agenT-797, botensilimab plus balstilimab with ramucirumab and paclitaxel for patients with previously treated, advanced esophageal, gastric, or gastro-esophageal junction adenocarcinoma; Phase 1 trial as a monotherapy in combination with anti-PD-1 checkpoint inhibitors, pembrolizumab, and nivolumab for refractory solid tumor cancers; and Phase 1 trial for the treatment of moderate to severe viral acute respiratory distress syndrome. It is also developing MiNK-215, an IL-15 armored tumor stromal targeting the FAP-CAR-iNKT program to treat solid tumors and inflammation; and MiNK-413, an IL-15 armored CAR-iNKT program targeting B cell maturation antigen for auto-immune diseases. The company has collaborations with Autonomous Therapeutics to target and treat metastatic tumors; and ImmunoScape, Inc. to discover and develop T-cell receptor therapies against targets in solid tumors. The company was formerly known as AgenTus Therapeutics, Inc. and changed its name to MiNK Therapeutics, Inc. in June 2021. The company was incorporated in 2017 and is based in New York, New York. MiNK Therapeutics, Inc. operates as a subsidiary of Agenus Inc.</t>
  </si>
  <si>
    <t>MiNK Therapeutics, Inc.</t>
  </si>
  <si>
    <t>NasdaqCM:INKT</t>
  </si>
  <si>
    <t>Incannex Healthcare Inc., a clinical-stage biopharmaceutical company, engages in the research and development of psychedelic medicines and therapies for patients with chronic diseases in Australia. The company develops IHL-42X, an oral fixed dose combination of dronabinol and acetazolamide that is in Phase 2/3 clinical trial for the treatment of obstructive sleep apnea; and PSX-001, an oral synthetic psilocybin treatment in Phase 2b clinical development for patients with generalized anxiety disorder. It is also developing IHL-675A, an oral fixed dose combination drug containing synthetic cannabidiol and hydroxychloroquine sulphate to treat rheumatoid arthritis, as well as lung inflammation, acute respiratory disease, chronic obstructive pulmonary disease, asthma, bronchitis, inflammatory bowel disease, colitis, and Crohn’s disease. Incannex Healthcare Inc. is headquartered in Sydney, Australia.</t>
  </si>
  <si>
    <t>Incannex Healthcare Inc.</t>
  </si>
  <si>
    <t>NasdaqCM:IXHL</t>
  </si>
  <si>
    <t>VolitionRx Limited, a multi-national epigenetics company, develops blood tests to help detect and monitor a range of cancers, and diseases associated with NETosis in the United States, Europe, and Asia. The company offers Nu.Q Vet, a cancer screening test for dogs and other animals; Nu.Q Nets, detects diseases associated with NETosis, such as sepsis; Nu.Q Discover, a solution to profiling nucleosomes; Nu.Q Cancer for predicting treatment response, monitoring treatment response and disease progression, and amending a patient’s cancer treatment regimen; and Capture-PCR and Capture-Seq, which are isolating and capturing circulating tumor-derived DNA from plasma samples for early cancer detection. VolitionRx Limited is based in Henderson, Nevada.</t>
  </si>
  <si>
    <t>VolitionRx Limited</t>
  </si>
  <si>
    <t>NYSEAM:VNRX</t>
  </si>
  <si>
    <t>Lyell Immunopharma, Inc., a clinical-stage cell therapy company, develops chimeric antigen receptor (CAR) T-cell product candidates for patients with hematologic malignancies and solid tumors. The company develops therapies using various approaches, such as c-Jun overexpression and NR4A3 gene knockout, to endow functional resistance to exhaustion; Epi-R to generate population of stem-like T cells with reduced exhaustion and improved proliferation and antitumor activity; CD62L positive enrichment to generate CAR T cells with enhanced antitumor activity; and Stim-R, a proprietary synthetic-cell mimetic. It is also developing IMPT-314, a dual-targeting CD19/CD20 CAR T-cell product candidate that is in Phase 1/2 clinical development for the treatment of patients with aggressive relapsed/refractory large B-cell non-Hodgkin lymphoma; and solid tumors program which is in preclinical trial targeting solid tumor indications. Lyell Immunopharma, Inc. was incorporated in 2018 and is headquartered in South San Francisco, California.</t>
  </si>
  <si>
    <t>Lyell Immunopharma, Inc.</t>
  </si>
  <si>
    <t>NasdaqGS:LYEL</t>
  </si>
  <si>
    <t>Biomea Fusion, Inc., a clinical-stage diabetes and obesity medicines company, focuses on the discovery and development of oral covalent small molecule drugs to treat patients with metabolic diseases in the United States. It’s lead product candidate icovamenib, an orally bioavailable, potent, and covalent inhibitor of menin, a ubiquitously expressed scaffold protein that functions in histone modification and epigenetic gene regulation to impact multiple cellular processes including cell cycle control, apoptosis, and DNA damage repair. Biomea Fusion, Inc. was incorporated in 2017 and is headquartered in San Carlos, California.</t>
  </si>
  <si>
    <t>Biomea Fusion, Inc.</t>
  </si>
  <si>
    <t>NasdaqGS:BMEA</t>
  </si>
  <si>
    <t>DocGo Inc. provides mobile health and medical transportation services in the United States and the United Kingdom. The company offers transportation services include emergency response services; and non-emergency transport services comprise ambulance and wheelchair transportation services. It also provides mobile health services through its platform that are performed at home, offices, and other locations; event services, including on-site healthcare support at sporting events and concerts; and total care management solutions comprising healthcare services and ancillary services, such as shelter. DocGo Inc. was incorporated in 2015 and is headquartered in New York, New York.</t>
  </si>
  <si>
    <t>DocGo Inc.</t>
  </si>
  <si>
    <t>NasdaqCM:DCGO</t>
  </si>
  <si>
    <t>Atossa Therapeutics, Inc. operates as a clinical-stage biopharmaceutical company that develops medicines in the areas of unmet medical need in oncology for women breast cancer and other conditions in the United States. The company’s lead drug candidate is oral (Z)-endoxifen, an active metabolite of tamoxifen, which is in Phase II clinical trials to treat and prevent breast cancer. It also develops immunotherapy/chimeric antigen receptor therapy programs. The company was formerly known as Atossa Genetics Inc. and changed its name to Atossa Therapeutics, Inc. in January 2020. Atossa Therapeutics, Inc. was founded in 2008 and is based in Seattle, Washington.</t>
  </si>
  <si>
    <t>Atossa Therapeutics, Inc.</t>
  </si>
  <si>
    <t>NasdaqCM:ATOS</t>
  </si>
  <si>
    <t>Caribou Biosciences, Inc., a clinical-stage biopharmaceutical company, engages in the development of genome-edited allogeneic cell therapies for the treatment of hematologic malignancies and autoimmune diseases in the United States and internationally. The company’s lead product candidate include CB-010, an allogeneic anti-CD19 CAR-T cell therapy that is in phase 1 clinical trial to treat relapsed or refractory B cell non-Hodgkin lymphoma, refractory systemic lupus erythematosus, lupus nephritis, and extrarenal lupus. It also develops CB-011, an anti-BCMA allogeneic CAR-T cell therapy that is in phase 1 clinical trial for the treatment of relapsed or refractory multiple myeloma; and CB-012, an allogeneic anti-CD371 CAR-T cell therapy that is in phase 1 clinical trial for the treatment of relapsed or refractory acute myeloid leukemia. Caribou Biosciences, Inc. was incorporated in 2011 and is headquartered in Berkeley, California.</t>
  </si>
  <si>
    <t>Caribou Biosciences, Inc.</t>
  </si>
  <si>
    <t>NasdaqGS:CRBU</t>
  </si>
  <si>
    <t>Verrica Pharmaceuticals Inc., a dermatology therapeutics company, engages in the development and sale of medications for the treatment of skin diseases in the United States. The company’s product pipeline includes YCANTH (VP-102), which is in phase III clinical trial for the treatment of common warts; and has completed phase II clinical trial for treating external genital warts, as well as for molluscum contagiosum. It also develops VP-315, an oncolytic peptide-based injectable therapy that is in phase II clinical trial for the treatment of dermatology oncologic conditions, which include basal cell carcinoma; and VP-103, a cantharidin-based product candidate for treating plantar warts. The company has a collaboration and license agreement with Torii Pharmaceutical Co., Ltd. for the development and commercialization of its product candidates for the treatment of molluscum contagiosum and common warts in Japan, including VP-102; and a license agreement with Lytix Biopharma AS to develop and commercialize VP-315 for dermatological oncology indications, such as non-metastatic melanoma and non-metastatic merkel cell carcinoma. Verrica Pharmaceuticals Inc. was incorporated in 2013 and is headquartered in West Chester, Pennsylvania.</t>
  </si>
  <si>
    <t>Verrica Pharmaceuticals Inc.</t>
  </si>
  <si>
    <t>NasdaqCM:VRCA</t>
  </si>
  <si>
    <t>Baird Medical Investment Holdings Limited, together with its subsidiaries, engages in research, development, manufacturing, and sales of microwave ablation and other medical devices in the People’s Republic of China. The company offers microwave ablation apparatus and needles; long microwave ablation needles; and fine microwave ablation needles for the treatment of benign and malignant tumors, including thyroid nodules, liver cancer, lung cancer, and breast lumps, as well as soft tissue ablation. It sells its products through third-party distributors. Baird Medical Investment Holdings Limited was founded in 2012 and is based in Guangzhou, China.</t>
  </si>
  <si>
    <t>Baird Medical Investment Holdings Limited</t>
  </si>
  <si>
    <t>NasdaqCM:BDMD</t>
  </si>
  <si>
    <t>HeartBeam, Inc. operates as a medical technology company that focuses on developing and commercializing ambulatory electrocardiogram solutions that enable the detection and monitoring of cardiac disease inside and outside a healthcare facility setting. The company develops three-dimensional vector images of cardiac electrical activity. It is developing HeartBeam AIMIGo, a credit card-sized cloud-based diagnostic software systems to address heart attack detection. The company was incorporated in 2015 and is based in Santa Clara, California.</t>
  </si>
  <si>
    <t>HeartBeam, Inc.</t>
  </si>
  <si>
    <t>NasdaqCM:BEAT</t>
  </si>
  <si>
    <t>Arcturus Therapeutics Holdings Inc. engages in the development of infectious disease vaccines and other products within liver and respiratory rare diseases. Its technology platforms includes LUNAR lipid-mediated delivery and STARR mRNA. The company is developing ARCT-810 (LUNAR-OTC), a mRNA-based therapeutic candidate, which is in Phase 2 clinical trial for treating ornithine transcarbamylase deficiency; and ARCT-032 (LUNAR-CF), a mRNA therapeutic candidate that is in phase 2 clinical trial for cystic fibrosis. Its product pipeline includes KOSTAIVE for the treatment of covid 19; ARCT-2138 (LUNAR-FLU), which is in phase 1 clinical trial for the treatment of seasonal influenza; ARCT-2304 (LUNAR-H5N1) that is in phase 1 clinical trial for the treatment of Pandemic Influenza; ARCT-2301 for bivalent: ancestral/omicron which is in Phase 3 clinical trial; and ARCT-2303 for monovalent that is in Phase 3 clinical trial. Arcturus Therapeutics Holdings Inc. was founded in 2013 and is headquartered in San Diego, California.</t>
  </si>
  <si>
    <t>Arcturus Therapeutics Holdings Inc.</t>
  </si>
  <si>
    <t>NasdaqGM:ARCT</t>
  </si>
  <si>
    <t>TELA Bio, Inc., a commercial-stage medical technology company, focuses on providing soft-tissue reconstruction solutions that optimize clinical outcomes by prioritizing the preservation and restoration of the patient’s anatomy. The company provides a portfolio of OviTex Reinforced Tissue Matrix (OviTex) products for hernia repair and abdominal wall reconstruction; and OviTex PRS Reinforced Tissue Matrix products to address the unmet needs in plastic and reconstructive surgery, as well as OviTex for Laparoscopic and Robotic Procedures, a sterile reinforced tissue matrix derived from ovine rumen with polypropylene fiber intended to be used in laparoscopic and robotic-assisted hernia surgical repairs. It markets its products through a single direct sales force, principally in the United States. The company was incorporated in 2012 and is headquartered in Malvern, Pennsylvania.</t>
  </si>
  <si>
    <t>TELA Bio, Inc.</t>
  </si>
  <si>
    <t>NasdaqGM:TELA</t>
  </si>
  <si>
    <t>Elutia Inc., a commercial-stage company, develops and commercializes drug-eluting biologics products for neurostimulation and breast reconstruction in the United States. It operates in three segments: Device Protection, Women’s Health, and Cardiovascular. The company offers EluPro, which is used to accommodate cardiac implantable electronic devices, such as pacemakers and internal defibrillators; and CanGaroo, which mitigates complications derived from implantable electronic devices and shortcomings of synthetic envelopes. It also provides ProxiCor for cardiac tissue repair and pericardial closure; Tyke, an extracellular material that is used in the repair of cardiac structures for neonate and infant patients; and VasCure, a patch material used to repair or reconstruct the peripheral vasculature. In addition, the company offers SimpliDerm, which uses human acellular dermal matrices for tissue repair and reconstruction in various applications, such as sports medicine, hernia repair, trauma reconstruction, and breast reconstruction. It serves hospitals and healthcare facilities through its direct sales force, commercial partners, independent sales agents, and distributors. The company was formerly known as Aziyo Biologics, Inc. and changed its name to Elutia Inc. in September 2023. Elutia Inc. was incorporated in 2015 and is headquartered in Silver Spring, Maryland.</t>
  </si>
  <si>
    <t>Elutia Inc.</t>
  </si>
  <si>
    <t>NasdaqCM:ELUT</t>
  </si>
  <si>
    <t>Pluri Inc., a biotechnology company, engages in the research, development, and manufacture of cell-based products, cell therapeutics, and related technologies for various industries. It develops placenta-based cell therapy product candidates for the treatment of inflammatory, muscle injuries, and hematologic conditions; and immunotherapy platform. The company’s product candidates include PLX-PAD, that is composed of maternal mesenchymal stromal cells originating from the placenta for the treatment of various indications, such as acute muscle injuries following hip fracture, acute respiratory distress syndrome due to coronavirus Disease (COVID-19), peripheral artery disease, intermittent claudication, and critical limb ischemia; PLX-R18, composed of fetal MSC like cells originating from the placenta for the treatment of hematopoietic complications of the H-ARS, and is in Phase I clinical trial to treat hematopoietic cell transplantation; and allogeneic MAIT cell therapy platform. It also offers cell manufacturing services and cell-based coffee; and develops and commercializes cultivated meat products. The company operates in the field of regenerative medicine, food tech, immunotherapy, CDMO, and AgTech. It has collaboration agreement with Bar-Ilan University to advance cancer immunotherapy for solid tumors. The company was formerly known as Pluristem Therapeutics Inc. and changed its name to Pluri Inc. in July 2022. Pluri Inc. was incorporated in 2001 and is based in Haifa, Israel.</t>
  </si>
  <si>
    <t>Pluri Inc.</t>
  </si>
  <si>
    <t>NasdaqCM:PLUR</t>
  </si>
  <si>
    <t>rYojbaba Co., Ltd. provides consulting and health services to various customers in Japan. It operates through two segments, Consulting Services and Health Services. The Consulting Services segment offers labor and corporate consulting services to labor unions, companies to support the practice of whistleblowing and stress checks, and companies and labor unions to resolve disputes. The Health Service segment provides health services through osteopathic clinics and beauty salons to alleviate physical ailments primarily created by work related stress. rYojbaba Co., Ltd. was formerly known as Sakai Seikotsuin Co., Ltd. and changed its name to rYojbaba Co., Ltd. in October 2021. The company was founded in 2015 and is based in Fukuoka City, Japan.</t>
  </si>
  <si>
    <t>rYojbaba Co., Ltd.</t>
  </si>
  <si>
    <t>NasdaqCM:RYOJ</t>
  </si>
  <si>
    <t>Unicycive Therapeutics, Inc., a clinical-stage biotechnology company, identifies, develops, and commercializes therapies to address unmet medical needs in the United States. Its drug candidates include UNI 494, a pro-drug of Nicorandil that is being developed as a treatment for acute kidney injury; and Renazorb RZB 012 for the treatment of hyperphosphatemia in patients with chronic kidney disease. The company also evaluates licensing of technologies and drugs for orphan diseases, other renal, liver, and other metabolic diseases affecting fibrosis and inflammation. Unicycive Therapeutics, Inc. has license agreements with Shilpa Medicare Ltd to develop and commercialize oxylanthanum carbonate; Sphaera Pharma Pte. Ltd.; Syneos Health LLC to develop of UNI-494; Inotiv for preclinical trial and related services for oxylanthanum carbonate and UNI-494; Lee’s Pharmaceutical (HK) Limited; and Lotus International Pte Ltd for the development, registration filing, and approval for oxylanthanum carbonate. The company was incorporated in 2016 and is based in Los Altos, California.</t>
  </si>
  <si>
    <t>Unicycive Therapeutics, Inc.</t>
  </si>
  <si>
    <t>NasdaqCM:UNCY</t>
  </si>
  <si>
    <t>Talphera, Inc., a specialty pharmaceutical company, focuses on the development and commercialization of therapies for use in medically supervised settings. The company’s lead product candidate is Niyad, a lyophilized formulation of nafamostat, which is under an investigational device exemption as an anticoagulant for the extracorporeal circuit. It is also developing LTX-608, a nafamostat formulation for direct IV infusion as an investigational product for various indications, such as antiviral, acute respiratory distress syndrome, disseminated intravascular coagulation, and acute pancreatitis, as well as Fedsyra and phenylephrine ready-to-use pre-filled syringe product candidates. The company was formerly known as AcelRx Pharmaceuticals, Inc. and changed its name to Talphera, Inc. in January 2024. The company was incorporated in 2005 and is based in San Mateo, California.</t>
  </si>
  <si>
    <t>Talphera, Inc.</t>
  </si>
  <si>
    <t>NasdaqCM:TLPH</t>
  </si>
  <si>
    <t>Abeona Therapeutics Inc., a clinical-stage biopharmaceutical company, develops gene and cell therapies for life-threatening diseases. Its lead clinical program is pz-cel, an autologous, cell-based gene therapy for the treatment of patients with recessive dystrophic epidermolysis bullosa. The company also develops ABO-503 to treat X-linked retinoschisis; ABO-504 for the treatment of stargardt disease; and ABO-505 to treat autosomal dominant optic atrophy. In addition, it is developing AAV-based gene therapy through its AIM vector platform programs. The company was formerly known as PlasmaTech Biopharmaceuticals, Inc. and changed its name to Abeona Therapeutics Inc. in June 2015. Abeona Therapeutics Inc. was founded in 1974 and is headquartered in Cleveland, Ohio.</t>
  </si>
  <si>
    <t>Abeona Therapeutics Inc.</t>
  </si>
  <si>
    <t>NasdaqCM:ABEO</t>
  </si>
  <si>
    <t>ImmuCell Corporation, an animal health company, develops, manufactures, and sells products that enhance the health and productivity of dairy and beef cattle in the United States and internationally. It operates through two segments: Scours and Mastitis. The company offers First Defense, an orally delivered scours preventive product for calves with claims against E. coli, coronavirus, and rotavirus; and Tri-Shield First Defense, a passive antibody product for the treatment of E. coli, coronavirus, and rotavirus. It also provides California Mastitis Test, a quick on-farm diagnostic that is used to detect somatic cell counts in milk, as well as to determine, which quarter of the udder is mastitic; and Dual-Force First Defense, a bivalent gel tube formulation. In addition, the company developing Re-Tain Drug Product, a Nisin-based intramammary treatment of subclinical mastitis in lactating dairy cows. It sells its products through animal health distributors. ImmuCell Corporation was incorporated in 1982 and is headquartered in Portland, Maine.</t>
  </si>
  <si>
    <t>ImmuCell Corporation</t>
  </si>
  <si>
    <t>NasdaqCM:ICCC</t>
  </si>
  <si>
    <t>Nutriband Inc. develops a portfolio of transdermal pharmaceutical products in the United States. The company’s lead product in development is AVERSA fentanyl, an abuse deterrent fentanyl transdermal system that provides clinicians and patients with an extended-release transdermal fentanyl product for use in managing chronic pain requiring around the clock opioid therapy. It also develops AVERSA buprenorphine and AVERSA methylphenidate, and other transdermal pharmaceutical products. The company has commercial development and clinical supply agreement with Kindeva Drug Delivery. The company was incorporated in 2016 and is headquartered in Orlando, Florida.</t>
  </si>
  <si>
    <t>Nutriband Inc.</t>
  </si>
  <si>
    <t>NasdaqCM:NTRB</t>
  </si>
  <si>
    <t>OS Therapies Incorporated, a clinical stage biopharmaceutical company, focuses on the identification, development, and commercialization of treatments for osteosarcoma and other solid tumors in the United States. Its pipeline includes OST-HER2, an off-the-shelf immunotherapy for osteosarcoma patients; and OST-tunable drug conjugate (OST-tADC), an antibody-drug conjugate (ADC) silicone dioxide linker technology, with a plug-and-play platform that features tunable pH sensitive silicone linkers. OS Therapies Incorporated was incorporated in 2018 and is based in Grasonville, Maryland.</t>
  </si>
  <si>
    <t>OS Therapies Incorporated</t>
  </si>
  <si>
    <t>NYSEAM:OSTX</t>
  </si>
  <si>
    <t>Microbot Medical Inc. is a medical device company that focuses on transforming endovascular procedures through advanced robotic technology. The company offers LIBERTY, an endovascular robotic surgical system which allows physicians to conduct a catheter-based procedure from outside the catheterization laboratory, and avoid radiation exposure, physical strain, and the risk of cross contamination for use in cardiovascular, peripheral, endovascular, and neurovascular operations. It also provides NovaCross, an intellectual property and technology in the field of intraluminal revascularization devices with anchoring mechanism and integrated microcatheter. The company has a collaboration agreement with Corewell Health for the development of LIBERTY endovascular robotic system; and Emory University, in connection with autonomous robotics in endovascular procedures. Microbot Medical Inc. was founded in 2010 and is based in Hingham, Massachusetts</t>
  </si>
  <si>
    <t>Microbot Medical Inc.</t>
  </si>
  <si>
    <t>NasdaqCM:MBOT</t>
  </si>
  <si>
    <t>Senti Biosciences, Inc., a clinical stage biotechnology company, develops cell and gene therapies engineered with its gene circuit platform technologies for patients living with incurable diseases. Its lead product candidates utilize off-the-shelf healthy adult donor derived natural killer (NK) cells to create CAR-NK cells outfitted with gene circuit technologies in various oncology indications with unmet need. The company’s product candidates also include SENTI-202, a logic gated off-the-shelf CAR-NK cell therapy for the treatment of blood cancers and relapsed/refractory hematological malignancies, including acute myeloid leukemia; and SENTI-301A, an off-the-shelf CAR-NK cell therapy for the treatment of solid tumors and hepatocellular carcinoma. In addition, it develops the tumor-associated antigen and protective antigen paired discovery platform to select and validate NOT GATE antigen candidates and identify tumor-associated antigens in cancer cells. Further, its pipeline includes preclinical programs, which comprise a solid tumor cell therapy program; and partnered programs related to gene therapies for tissue-directed targets, as well as partnered programs related to cell therapies for regenerative medicines. The company has a strategic collaboration with Celest Therapeutics (Shanghai) Co. Ltd for the clinical development of SENTI-301A to treat solid tumors. Senti Biosciences, Inc. was incorporated in 2016 and is headquartered in South San Francisco, California.</t>
  </si>
  <si>
    <t>Senti Biosciences, Inc.</t>
  </si>
  <si>
    <t>NasdaqCM:SNTI</t>
  </si>
  <si>
    <t>Plus Therapeutics, Inc., a clinical-stage pharmaceutical company, focuses on the development, manufacture, and commercialization of treatments for patients with cancer. The company’s lead radiotherapeutic candidate is REYOBIQ, a patented radiotherapy for patients with central nervous system and other cancers, including recurrent glioblastoma, leptomeningeal metastases, and pediatric brain cancers. It also develops Rhenium-188 NanoLiposome Biodegradable Alginate Microsphere to treat various solid organ cancers, such as primary and secondary liver cancers by intra-arterial injection. In addition, it develops and commercializes laboratory-developed tests, such as the CNSide Test to identify tumor cells that have metastasized to the central nervous system in patients with carcinomas and melanomas. The company was formerly known as Cytori Therapeutics, Inc. and changed its name to Plus Therapeutics, Inc. in July 2019. Plus Therapeutics, Inc. was founded in 1996 and is headquartered in Houston, Texas.</t>
  </si>
  <si>
    <t>Plus Therapeutics, Inc.</t>
  </si>
  <si>
    <t>NasdaqCM:PSTV</t>
  </si>
  <si>
    <t>Cytosorbents Corporation engages in the research, development, and commercialization of medical devices with its blood purification technology platform incorporating a proprietary adsorbent and porous polymer technology in the United States, Germany, and internationally. The company’s flagship product is CytoSorb, an extracorporeal blood purification cartridge for the treatment of massive inflammation, organ failure, cardiothoracic surgery to remove antithrombotic drugs and inflammatory mediators that can lead to postoperative complications, such as severe bleeding, shock, failure to wean from mechanical ventilation, sepsis, and multiple organ failure; DrugSorb-ATR, an antithrombotic removal system; VetResQ, a broad-spectrum blood purification adsorber for the treatment of septic shock, toxic shock syndrome, toxin-mediated diseases, pancreatitis, trauma, liver failure, heat stroke, and lung injury in animals; PuriFi, an advanced hemoperfusion pump for blood purification therapies; and ECOS-300CY, an ex vivo organ perfusion system to preserve or improve the health and quality of harvested solid organs to be transplanted. In addition, it develops HemoDefend-BGA, a blood purification technology platform to reduce anti-A and anti-B antibodies in plasma and whole blood. The company was formerly known as MedaSorb Technologies Corporation and changed its name to Cytosorbents Corporation in May 2010. Cytosorbents Corporation was founded in 1997 and is headquartered in Princeton, New Jersey.</t>
  </si>
  <si>
    <t>Cytosorbents Corporation</t>
  </si>
  <si>
    <t>NasdaqCM:CTSO</t>
  </si>
  <si>
    <t>CEL-SCI Corporation, a clinical-stage biotechnology company, engages in the research and development to treat cancer and other diseases by using the immune system in the United States. The company’s lead immunotherapy is Multikine, which has completed Phase III clinical trials for the potential treatment of certain head and neck cancers. It is also developing Ligand Epitope Antigen Presentation System (LEAPS) technology, a patented T-cell modulation process that stimulates the human immune system to fight bacterial, viral, parasitic infections, autoimmune conditions, allergies, transplantation rejections, and cancer, as well as to potentially treat rheumatoid arthritis. In addition, the company’s LEAP product candidates include CEL-2000; CEL-4000; and CEL-5000 that are in preclinical trials for potential rheumatoid arthritis therapeutic treatments. CEL-SCI Corporation has a strategic partnership with Saudi Arabian Pharma Company for Multikine in the treatment of head and neck cancer. CEL-SCI Corporation was incorporated in 1983 and is headquartered in Vienna, Virginia.</t>
  </si>
  <si>
    <t>CEL-SCI Corporation</t>
  </si>
  <si>
    <t>NYSEAM:CVM</t>
  </si>
  <si>
    <t>Lite Strategy, Inc. a clinical-stage pharmaceutical company, focuses on the development of novel and differentiated therapies for the treatment of cancer. The company was formerly known as MEI Pharma, Inc. and changed its name to Lite Strategy, Inc. in September 2025. Lite Strategy, Inc. was incorporated in 2000 and is based in San Diego, California.</t>
  </si>
  <si>
    <t>Lite Strategy, Inc.</t>
  </si>
  <si>
    <t>NasdaqCM:LITS</t>
  </si>
  <si>
    <t>NRx Pharmaceuticals, Inc., a clinical-stage bio-pharmaceutical company, develops novel therapeutics for the treatment of central nervous system disorders comprising suicidal depression, post-traumatic stress disorder, and chronic pain. Its lead drug candidates include NRX-101, an oral, fixed dosed combination of D-cycloserine and lurasidone for suicidal treatment-resistant bipolar depression in patients with sub-acute suicidal ideation and behavior in phase 2 trial; and NRX-100, a preservative-free formulation of ketamine for intravenous infusion and for the treatment of suicidal depression. The company has a license agreement with Alvogen, Inc. and Lotus Pharmaceutical Co. Ltd.; Apkarian Technologies; development and license agreement with Glytech, LLC; and Sarah Herzog Memorial Hospital. NRx Pharmaceuticals, Inc. was founded in 2015 and is based in Wilmington, Delaware.</t>
  </si>
  <si>
    <t>NRx Pharmaceuticals, Inc.</t>
  </si>
  <si>
    <t>NasdaqCM:NRXP</t>
  </si>
  <si>
    <t>Cartesian Therapeutics, Inc., a clinical-stage biotechnology company, provides mRNA cell therapies for the treatment of autoimmune diseases. The company’s lead product candidate is Descartes-08, an autologous mRNA CAR-T directed against the B cell maturation antigen (BCMA), which is in Phase 2b clinical trials for the treatment of autoimmune diseases, generalized myasthenia gravis, and systemic lupus erythematosus, as well as rare pediatric disease designation for the treatment of juvenile dermatomyositis. It is also developing Descartes-15, an autologous anti-BCMA mRNA CAR-T to treat autoimmune diseases, such as relapsed/refractory multiple myeloma. The company is headquartered in Frederick, Maryland.</t>
  </si>
  <si>
    <t>Cartesian Therapeutics, Inc.</t>
  </si>
  <si>
    <t>NasdaqGM:RNAC</t>
  </si>
  <si>
    <t>OneMedNet Corporation, a healthcare software company, provides digital medical image management, exchange, and sharing solutions in the Americas, Europe, and the Middle East. The company offers iRWD, which provides regulatory grade imaging and clinical data in the pharmaceutical, device manufacturing, contract research organizations, and artificial intelligence markets markets; and BEAM, a medical imaging exchange platform between hospital/healthcare systems, imaging centers, physicians, and patients. OneMedNet Corporation is headquartered in Eden Prairie, Minnesota.</t>
  </si>
  <si>
    <t>OneMedNet Corporation</t>
  </si>
  <si>
    <t>NasdaqCM:ONMD</t>
  </si>
  <si>
    <t>Daxor Corporation, a medical device company, provides blood volume measurement technology focused on blood volume testing. The company develops and markets BVA-100 Blood Volume Analyzer, a diagnostic blood test to provide safe, accurate, objective quantification of blood volume status and composition compared to patient-specific norms for used in a broad range of medical and surgical conditions. The company was formerly known as Idant Corporation and changed its name to Daxor Corporation in May 1973. Daxor Corporation was incorporated in 1971 and is headquartered in Oak Ridge, Tennessee. Daxor Corporation is a subsidiary of Estate Of Joseph Feldschuh.</t>
  </si>
  <si>
    <t>Daxor Corporation</t>
  </si>
  <si>
    <t>NasdaqCM:DXR</t>
  </si>
  <si>
    <t>Harvard Bioscience, Inc. develops, manufactures, and sells technologies, products, and services for life science applications in the United States, Germany, and internationally. The company offers cellular and molecular technology products, such as syringe and peristaltic infusion pump products; electroporation and electrofusion instruments, amino acid analyzers, spectrophotometers, and other equipment for molecular level testing and research; and precision scientific measuring instrumentation and equipment, including data acquisition systems for cellular analysis, complete micro electrode array solutions for in vivo recordings, and in vitro systems for extracellular recordings. It provides preclinical products that includes platform to assess physiological data from organisms for research, drug discovery, and drug development services comprising implantable and externally worn telemetry systems for use in research to collect cardiovascular, central nervous system, respiratory, and metabolic data; behavioral products; isolated organ and surgical products, instruments and accessories for tissue, and organ-based lab research, including surgical products, infusion systems, and behavior research systems; turn-key respiratory system solutions, including plethysmograph chambers, data acquisition hardware, physiological signal analysis software, and final report generation; inhalation and exposure systems; and GLP-capable data acquisition and analysis systems. The company markets its products through sales organizations, websites, and distributors to research scientists in pharmaceutical and biotechnology companies, universities, hospitals, and government laboratories; and contract research organizations and academic labs. It primarily sells its products under Harvard Apparatus, DSI, Buxco, Biochrom, BTX, Heka, Hugo Sachs, Multichannel Systems MCS GmbH, and Panlab brands. Harvard Bioscience, Inc. was founded in 1901 and is based in Holliston, Massachusetts.</t>
  </si>
  <si>
    <t>Harvard Bioscience, Inc.</t>
  </si>
  <si>
    <t>NasdaqCM:HBIO</t>
  </si>
  <si>
    <t>OSR Holdings, Inc., a healthcare holding company, develops a portfolio of therapies and healthcare solutions in the United States, Switzerland, and South Korea. The company develops immunotherapy products, including VXM01, an immuno-oncology candidate for glioblastoma that is in phase 2 clinical trial, as well as preclinical stage products, such as VXM04 to treat mesothelin; VXM06 for the treatment of Wilms Tumor Protein (WT1); VXM08 for Carcinoembryonic antigen (CEA); and VXM10 for PD-L1. It is also developing design-augmented (DA) biologics comprising DRT-102, a clinical-stage asset for spinal fusion; and DRT-101, a pre-clinical stage asset for osteoarthritis. In addition, the company distributes neurovascular intervention medical device and systems. OSR Holdings, Inc. is based in Bellevue, Washington.</t>
  </si>
  <si>
    <t>OSR Holdings, Inc.</t>
  </si>
  <si>
    <t>NasdaqCM:OSRH</t>
  </si>
  <si>
    <t>Coeptis Therapeutics Holdings, Inc., together with its subsidiaries, operates as a biopharmaceutical company. The company is developing cell therapy platforms for cancer, autoimmune, and infectious diseases. Its product portfolio and rights are licensed from Deverra Therapeutics, including an allogeneic cellular immunotherapy platform; and DVX201, a clinical-stage, natural killer cell therapy technology. Its product pipeline consists of CD38-GEAR-NK, a cell therapy for the treatment of CD38-related cancers, including multiple myeloma, chronic lymphocytic leukemia, and acute myeloid leukemia; CD38-Diagnostic, an in vitro screening tool to analyze if cancer patients might be appropriate candidates for anti-CD38 mAb therapy; and SNAP-CAR, a CAR T cell therapy platform co-administered with tagged, tumor-specific antibodies to potentially target different tumor types, including hematological and solid tumors. In addition, the company offers its drugs for acute myeloid leukemia and acute respiratory diseases. Coeptis Therapeutics Holdings, Inc. has co-development agreement Vici Health Sciences, LLC to co-develop and share ownership rights to CPT60621 for the treatment of Parkinson’s Disease. The company was founded in 2017 and is headquartered in Wexford, Pennsylvania.</t>
  </si>
  <si>
    <t>Coeptis Therapeutics Holdings, Inc.</t>
  </si>
  <si>
    <t>NasdaqCM:COEP</t>
  </si>
  <si>
    <t>LB Pharmaceuticals Inc, a clinical-stage biopharmaceutical company, develops therapies for the treatment of schizophrenia, bipolar depression, and other neuropsychiatric diseases. Its lead product is LB-102, a small molecule oral product, which is in Phase 3 clinical trial for the treatment of acute schizophrenia; completed Phase 1 clinical trial for the treatment of bipolar I depression; and in pr clinical stage for the treatment of LAI formulation. The company was incorporated in 2015 and is headquartered in New York, New York.</t>
  </si>
  <si>
    <t>LB Pharmaceuticals Inc</t>
  </si>
  <si>
    <t>NasdaqGM:LBRX</t>
  </si>
  <si>
    <t>Agape ATP Corporation, an investment holding company, supplies health and wellness products and health solution advisory services in Malaysia. The company operates through Skin care, health and wellness; and Green energy segments. It offers two series of programs that consist of various services and products under the ATP Zeta Health Program and E.A.T.S. names. The company also provides ionized and high bioavailability nutrients to enhance absorption at the cellular level, energized mineral concentrate, soy protein isolate powder, LIVO5, and solutions for sustainability and energy savings; and promotes environmental stewardship. In addition, it promotes wellness and wellbeing lifestyle through online editorials, programs, events, and campaigns, as well as provides health therapies. Further, the company provides renewable energy products, technical solutions, installations, and maintenance services. Agape ATP Corporation was incorporated in 2016 and is headquartered in Kuala Lumpur, Malaysia.</t>
  </si>
  <si>
    <t>Agape ATP Corporation</t>
  </si>
  <si>
    <t>NasdaqCM:ATPC</t>
  </si>
  <si>
    <t>FONAR Corporation, together with its subsidiaries, engages in the designing, manufacturing, selling, and servicing of magnetic resonance imaging (MRI) scanners for the detection and diagnosis of human diseases, abnormalities, other medical conditions, and injuries in the United States. It operates in two segments: Medical Equipment, and Physician Management and Diagnostic Services. The company offers an Upright MRI scanner, which allows patients to be scanned in weight-bearing conditions, such as standing, sitting, bending, or lying down. It also provides non-medical management, including administrative services, billing and collection services, credentialing services, contract negotiations, compliance consulting, purchasing IT services, hiring, conducting interviews, training, supervision and management of non-medical personnel, storage of medical records, office space, equipment, repair maintenance services, accounting, assistance with legal and regulatory matters, and development and implementation of practice growth and marketing strategies. In addition, the company owns and operates diagnostic imaging facilities. The company markets its scanners to private diagnostic imaging centers and hospital outpatient imaging facilities. FONAR Corporation was founded in 1978 and is based in Melville, New York.</t>
  </si>
  <si>
    <t>FONAR Corporation</t>
  </si>
  <si>
    <t>NasdaqCM:FONR</t>
  </si>
  <si>
    <t>Nasus Pharma Ltd. operates as a clinical-stage specialty pharmaceutical company focused on the development of intranasal drugs to treat emergency medical conditions. The company offers Powder-Based Intranasal (PBI) products to address acute medical conditions and public health threats. The company’s products include NS002, Intranasal Epinephrine for assisting in severe allergic reaction emergency situations and NS001, an Intranasal Naloxone powder nasal spray for the treatment of opioid overdose. Nasus Pharma Ltd. was incorporated in 2019 and is based in Tel Aviv-Yafo, Israel.</t>
  </si>
  <si>
    <t>Nasus Pharma Ltd.</t>
  </si>
  <si>
    <t>NYSEAM:NSRX</t>
  </si>
  <si>
    <t>Quantum-Si incorporated, a life sciences company, engages in the development of single-molecule detection platform to enable Next Generation Protein Sequencing (NGPS). The company offers Platinum NGPS instrument that provides single molecule amino acid level resolution with a streamlined workflow, including automated data analysis that accessible to researchers in all laboratory types; Platinum Pro NGPS instrument, a single molecule amino acid resolution, which provides an enhanced user interface, cloud or on instrument data analysis and an available pro mode; Library preparation kits to prepare protein sample for sequencing; Barcoding Kits to optimize the workflow and performance of technology; and Sequencing Kits contains the reagents and consumables used to perform NGPS on the Platinum or Platinum Pro instrument. It also provides Platinum Analysis Software, a cloud-based solution that automates data analysis workflows and provides a user-friendly interface and visualization of the sequencing results. Its products are used in antibody characterization, biomarker identification, protein identification, protein variants, protein barcoding, and post translational modification analysis applications. Quantum-Si incorporated was founded in 2013 is headquartered in Branford, Connecticut.</t>
  </si>
  <si>
    <t>Quantum-Si incorporated</t>
  </si>
  <si>
    <t>NasdaqGM:QSI</t>
  </si>
  <si>
    <t>Fortress Biotech, Inc., a biopharmaceutical company, engages in the development and commercialization of biopharmaceutical products. The company markets dermatology products, including Emrosi, a minocycline hydrochloride extended-release capsule for the treatment of rosacea; Qbrexza a medicated cloth towelette for primary axillary hyperhidrosis; Accutane, an oral isotretinoin drug for severe recalcitrant nodular acne; Amzeeq, a topical formulation of minocycline for inflammatory lesions of non-nodular moderate to severe acne vulgaris; Zilxi for inflammatory lesions of rosacea; Exelderm, an antifungal cream and solution for topical use; Targadox, an oral doxycycline drug for therapy for severe acne; and Luxamend, a water-based emulsion to provide a moist healing environment for superficial wounds, minor cuts or scrapes, dermal ulcers, donor sites, sunburns, and radiation dermatitis. It also develops intravenous Tramadol for the treatment of post-operative acute pain; CUTX-101, an injection for Menkes disease; UNLOXCYT for metastatic cutaneous squamous cell carcinoma; Olafertinib for EGFR mutation-positive NSCLC; CAEL-101, a monoclonal antibody for amyloid light chain amyloidosis; and Triplex, a cytomegalovirus vaccine. In addition, the company’s early-stage product candidates include Dotinurad for gout; MB-101 for glioblastoma; MB-108 for recurrent GBM; MB-109 for refractory glioblastoma and anaplastic astrocytoma; MB-106 for B-cell non-hodgkin lymphoma; AJ201, an androgen receptor degradation enhancer; and BAER-101, a positive allosteric modulator. Further, its preclinical product candidates comprise AAV-ATP7A and AVTS-001 gene therapies; CK-103 BET inhibitor; CEVA-D and CEVA-102; CK-302, an anti-GITR; CK-303, an anti-CAIX; and oligonucleotide platform. The company was formerly known as Coronado Biosciences, Inc. and changed its name to Fortress Biotech, Inc. in April 2015. Fortress Biotech, Inc. was incorporated in 2006 and is based in Bay Harbor Islands, Florida.</t>
  </si>
  <si>
    <t>Fortress Biotech, Inc.</t>
  </si>
  <si>
    <t>NasdaqCM:FBIO</t>
  </si>
  <si>
    <t>Rein Therapeutics Inc., a biopharmaceutical company, focuses on developing medicines to address unmet medical needs in orphan pulmonary and fibrosis indications in the United States. The company’s lead product candidate is LTI-03, a peptide, which is in Phase 1b clinical trial for the treatment of idiopathic pulmonary fibrosis (IPF). It also offers LTI-01, a proenzyme that has completed Phase 1b and Phase 2a clinical trials in LPE patients for the treatment of loculated pleural effusion. The company’s pipeline also includes preclinical programs targeting cystic fibrosis and a peptide program focused on the caveolin-1 protein for systemic fibrosis indications; and LTI-05, an epithelial sodium channel for the treatment of cystic fibrosis. The company was formerly known as Aileron Therapeutics, Inc. and changed its name to Rein Therapeutics Inc. in February 2007. The company was incorporated in 2001 and is headquartered in Austin, Texas.</t>
  </si>
  <si>
    <t>Rein Therapeutics Inc.</t>
  </si>
  <si>
    <t>NasdaqCM:RNTX</t>
  </si>
  <si>
    <t>Compugen Ltd., a clinical-stage therapeutic discovery and development company, engages in the research, development, and commercialization of therapeutics and product candidates in Israel, the United States, and Europe. The company’s pipeline consists of COM701, an immuno-oncology pipeline program with an anti-PVRIG antibody; COM902, a therapeutic anti-TIGIT antibody, are in Phase 1 clinical trials and have been evaluated for the treatment of solid tumors as a monotherapy and in combination of PVRIG/PD-1 and PVRIG/TIGIT, as well as PVRIG/PD-1/TIGIT blockade; Bapotulimab, a therapeutic antibody targeting ILDR2 that is evaluated in Phase I clinical trials in patients with naïve head and neck squamous cell carcinoma; and Rilvegostomig, a novel anti-TIGIT/PD-1 bispecific antibody, which is in Phase III clinical study in patients with advanced or metastatic non-small cell lung cancer. Its preclinical therapeutic pipeline also includes early-stage immuno-oncology programs focused to address various mechanisms of immune resistance; and COM503, high affinity antibody, which blocks the interaction between IL-18 binding protein and IL-18. The company has collaboration agreement with Bristol-Myers Squibb to evaluate the safety and tolerability of COM701 in combination with Bristol-Myers Squibb’s PD-1 immune checkpoint inhibitor Opdivo in patients with advanced solid tumors. It has license agreement with AstraZeneca for the development of bi-specific and multi-specific immuno-oncology antibody products; and Gilead Sciences, Inc. for the research, development, manufacturing, and commercialization of COM503 and other products. Compugen Ltd. was incorporated in 1993 and is headquartered in Holon, Israel.</t>
  </si>
  <si>
    <t>Compugen Ltd.</t>
  </si>
  <si>
    <t>NasdaqCM:CGEN</t>
  </si>
  <si>
    <t>Zynex, Inc., together with its subsidiaries, designs, manufactures, and markets medical devices to treat chronic and acute pain, and activate and exercise muscles for rehabilitative purposes with electrical stimulation. The company offers NexWave, a dual channel, multi-modality interferential current, transcutaneous electrical nerve stimulation, and neuromuscular electrical stimulation (NMES) device that is marketed to physicians and therapists by field sales representatives; NeuroMove, an electromyography and electric stimulation technology device; InWave, an electrical stimulation product for the treatment of female urinary incontinence; E-Wave, an NMES device; and M-Wave, an NMES device. It also supplies private labeled products, including electrodes for the delivery of electrical current to the body; and batteries for use in electrotherapy products. In addition, the company distributes Comfortrac/Saunders for cervical traction, JetStream for hot/cold therapy, LSO Back Braces for lumbar support, braces for rehabilitation support for knee and wrist, and Dynacomp for cold compression therapy. Further, it develops Zynex Fluid Monitoring System (CM-1500); Zynex Wireless Fluid Monitoring System (CM-1600), a noninvasive monitoring device designed to measure relative changes in fluid volume in adult patients; NiCO CO-Oximeter, a laser photoplethysmographic patient monitoring device; and HemeOx tHb Oximeter, a laser-based total hemoglobin pulse oximeter. The company provides its products for use in pain management and control; stroke and spinal cord injury rehabilitation; and fluid monitoring and pulse oximetry monitoring. It sells its products through direct sales force primarily in the United States. Zynex, Inc. was founded in 1996 and is headquartered in Englewood, Colorado.</t>
  </si>
  <si>
    <t>Zynex, Inc.</t>
  </si>
  <si>
    <t>NasdaqGS:ZYXI</t>
  </si>
  <si>
    <t>Celularity Inc., a regenerative and cellular medicines company, focuses on addressing aging-related and degenerative diseases. It develops off-the-shelf placental-derived allogeneic cell therapy product candidates, including mesenchymal-like adherent stromal cells for diabetic foot ulcer and Crohn’s disease. The company operates through three segments: Cell Therapy, Degenerative Disease, and BioBanking. Its therapeutic programs include PDA-001 for the treatment of autoimmune (Crohn’s) and degenerative disease; and PDA-002 for treating facioscapulohumeral muscular dystrophy. The company is also developing pExo-001, a human postpartum placenta derived exosome product for the treatment of osteoarthritis. In addition, it produces, sells, and licenses products used in surgical and wound care markets, such as Biovance, Biovance 3L, Rebound, Interfyl, and Centaflex; and collects, processes, and stores umbilical cord and placental blood and tissue after full-term pregnancies under the LifebankUSA brand. Celularity Inc. has licensing agreement with Sorrento Therapeutics, Inc. for the development and commercialization of licensed CD19 CAR-T products; and research collaboration services agreement with Regeneron Pharmaceuticals, Inc. to support the research of allogeneic cell therapy candidates. Celularity Inc. was founded in 1998 and is headquartered in Florham Park, New Jersey.</t>
  </si>
  <si>
    <t>Celularity Inc.</t>
  </si>
  <si>
    <t>Class A Common Shares</t>
  </si>
  <si>
    <t>NasdaqCM:CELU</t>
  </si>
  <si>
    <t>Sol-Gel Technologies Ltd., together with its subsidiary Sol-Gel Technologies Inc., develops topical dermatological drugs for patients with severe skin conditions in Israel, China, Switzerland, Canada, and internationally. The company offers Twyneo, a once-daily, non-antibiotic topical cream for the treatment of acne vulgaris; and Epsolay, a once-daily topical cream for the treatment of papulopustular (subtype II) rosacea. It also develops SGT-610 that is in Phase 3 clinical trials for the treatment of Gorlin Syndrome; and SGT-210, which has completed Phase I clinical trial, to treat rare hyperkeratinization disorders, such as Darier, PC, PPK, Olmsted, etc. It has collaboration with Padagis Israel Pharmaceuticals Ltd; and license agreements with Galderma Holding SA and Searchlight Pharma Inc. Sol-Gel Technologies Ltd. was incorporated in 1997 and is headquartered in Ness Ziona, Israel.</t>
  </si>
  <si>
    <t>Sol-Gel Technologies Ltd.</t>
  </si>
  <si>
    <t>NasdaqCM:SLGL</t>
  </si>
  <si>
    <t>ABVC BioPharma, Inc., a clinical-stage biopharmaceutical company, develops drugs and medical devices to fulfill unmet medical needs in the United States. The company is developing ABV-1501, which is in Phase II clinical trials as a combination therapy for triple negative breast cancer; ABV-1504, which has completed Phase II clinical trials for depressive disorders; ABV-1505, which is in Phase II clinical trials for adult attention deficit hyperactivity disorder; ABV-1702, which is in Phase II clinical trials to treat myelodysplastic syndromes; and ABV-1601, which is in Phase I/II clinical trials for treating depression in cancer patients. It is also developing ABV-1701 Vitargus, which is in Phase II clinical trials for the treatment of retinal detachment or vitreous hemorrhage; ABV-1519, which is in Phase I/II clinical trials for the treatment of non-small cell lung cancer; ABV-2001, an intraocular irrigation solution; ABV-2002, a corneal Storage Solution; and ABV-1703, which is in Phase II clinical trials for the treatment of metastatic pancreatic cancer. ABVC BioPharma, Inc. has a co-development agreement with Rgene Corporation and collaboration agreements with BioHopeKing Corporation and BioFirst Corporation. The company is based in Fremont, California. ABVC BioPharma, Inc. operates as a subsidiary of YuanGene Corporation.</t>
  </si>
  <si>
    <t>ABVC BioPharma, Inc.</t>
  </si>
  <si>
    <t>NasdaqCM:ABVC</t>
  </si>
  <si>
    <t>Clearside Biomedical, Inc., a biopharmaceutical company, focuses on the revolutionizing the delivery of therapies to the back of the eye through the suprachoroidal space. The company offers XIPERE, a triamcinolone acetonide injectable suspension for the treatment of macular edema associated with uveitis. It also develops CLS-AX, an axitinib injectable suspension for suprachoroidal injection, which has completed Phase 2 clinical trial to treat wet AMD. The company has a collaboration with bausch + lomb ireland limited, Arctic Vision (Hong Kong) Limited, REGENXBIO, Inc., BioCryst Pharmaceuticals, Inc., and Aura Biosciences, Inc. Clearside Biomedical, Inc. was incorporated in 2011 and is headquartered in Alpharetta, Georgia.</t>
  </si>
  <si>
    <t>Clearside Biomedical, Inc.</t>
  </si>
  <si>
    <t>NasdaqGM:CLSD</t>
  </si>
  <si>
    <t>Cibus, Inc., an agricultural biotechnology company, develops and licenses gene edited plant traits using gene editing technologies to enhance farming productivity or produce renewable low carbon plant products. It focuses on trait productivity in the productivity traits that enable farmers to have higher yields and reduce the use of the crop protection chemicals and fertilizers; and sustainable ingredients, which enable corporations to replace ingredients that are fossil fuel based or whose production results in increased greenhouse gases. The company was formerly known as Calyxt, Inc. and changed its name to Cibus, Inc. in June 2023. Cibus, Inc. was founded in 2001 and is headquartered in San Diego, California.</t>
  </si>
  <si>
    <t>Cibus, Inc.</t>
  </si>
  <si>
    <t>NasdaqCM:CBUS</t>
  </si>
  <si>
    <t>Impact BioMedical Inc. discovers, develops, and commercializes products and technologies to address unmet needs in human healthcare and wellness for specialty biopharmaceuticals, antivirals, antimicrobials, consumer healthcare, and wellness products in the United States. The company provides Linebacker, a platform of small molecule electrophilically enhanced polyphenol compounds with application in oncology, inflammatory disorders, and neurology; and Laetose technology that is derived from a unique combination of sugar and inositol, which can inhibit the inflammatory and metabolic response of sugar alone. It also develops functional fragrance formulation, a suite of functional fragrances containing specialized botanical ingredients with application as an antimicrobial, and as an additive in insect repellents, detergents, lotions, shampoo, fabrics, and other substances. In addition, the company develops Equivir/Equivir G technology, a novel blend of polyphenols, which have demonstrated antiviral effects for use in as health supplements and medications. Impact BioMedical Inc. was incorporated in 2018 and is based in Houston, Texas. Impact BioMedical Inc. operates as a subsidiary of DSS, Inc.</t>
  </si>
  <si>
    <t>Impact BioMedical Inc.</t>
  </si>
  <si>
    <t>NYSEAM:IBO</t>
  </si>
  <si>
    <t>Minerva Neurosciences, Inc., a clinical-stage biopharmaceutical company, focuses on the development and commercialization of product candidates for the treatment of central nervous system diseases. Its lead product candidate is roluperidone for the treatment of negative symptoms in patients with schizophrenia. The company also has exclusive rights to develop and commercialize MIN-301, a soluble recombinant form of the Neuregulin-1b1 protein for the treatment of Parkinson’s disease and other neurodegenerative disorders. Minerva Neurosciences, Inc. was incorporated in 2007 and is based in Burlington, Massachusetts.</t>
  </si>
  <si>
    <t>Minerva Neurosciences, Inc.</t>
  </si>
  <si>
    <t>NasdaqCM:NERV</t>
  </si>
  <si>
    <t>MindWalk Holdings Corp. operates as a bio-native AI company. It focuses on the integration of artificial intelligence, multi-omics data, and advanced laboratory research to accelerate the discovery and development of biologics. The company, through its LensAI platform and HYFT technology, it partners with pharmaceutical and biotechnology companies to drive de-risk drug development and unlock therapeutic possibilities. The company was formerly known as ImmunoPrecise Antibodies Ltd. and changed its name to MindWalk Holdings Corp. in September 2025. The company was incorporated in 1983 and is headquartered in Austin, Texas.</t>
  </si>
  <si>
    <t>MindWalk Holdings Corp.</t>
  </si>
  <si>
    <t>NasdaqCM:HYFT</t>
  </si>
  <si>
    <t>DarioHealth Corp. operates as a digital health company in the United States, Canada, the European Union, Australia, and New Zealand. Its digital therapeutics platform and suite of solutions deliver personalized and dynamic interventions driven by data analytics and one-on-one coaching for diabetes, hypertension, weight management, musculoskeletal pain, and behavioral health. The company offers Dario Connect, a solution used to create communities around specific health conditions to increase awareness and education; Dario Mind, a behavioral health offering that decreases the symptoms of stress, anxiety, and depression; Dario Move, focuses on improving posture to alleviate pain with medical device; and Dario Health, a self-care application and virtual coaching platform for diabetes, hypertension, and weight management and GLP-1. It also provides bundled full-suite or partial-suite subscriptions. The company was formerly known as LabStyle Innovations Corp. and changed its name to DarioHealth Corp. in July 2016. DarioHealth Corp. was incorporated in 2011 and is based in New York, New York.</t>
  </si>
  <si>
    <t>DarioHealth Corp.</t>
  </si>
  <si>
    <t>NasdaqCM:DRIO</t>
  </si>
  <si>
    <t>Tectonic Therapeutic, Inc., a biotechnology company, focuses on the discovery and development of therapeutic proteins and antibodies to modulate the activity of G protein-coupled receptors (GPCRs). It develops GEODe technology platform to enable the discovery and development of GPCR-targeted biologic medicines. The company’s lead product is TX45, a Fc-relaxin fusion molecule that activates the RXFP1 receptor, the GPCR target of the hormone, and relaxin. It is also developing TX2100 for the treatment of hereditary hemorrhagic telangiectasia; GPCR modulator bispecific for treating fibrosis; and other GPCR modulators. The company is headquartered in Watertown, Massachusetts.</t>
  </si>
  <si>
    <t>Tectonic Therapeutic, Inc.</t>
  </si>
  <si>
    <t>NasdaqGM:TECX</t>
  </si>
  <si>
    <t>MaxCyte, Inc., a life sciences company, discovers, develops, and commercializes cell therapeutics in the United States and internationally. The company's products include ExPERT ATx, a static electroporation instrument for small to medium scale transfection; ExPERT STx, a flow electroporation for protein production and drug development, as well as expression of therapeutic targets for cell-based assays; ExPERT GTx, a flow electroporation for large scale transfection in therapeutic applications; and ExPERT VLx for very large volume cell-engineering. It also provides disposable processing assemblies (PAs) to process and electroporate cells; and accessories supporting PAs, such as electroporation buffer solution and software protocols. The company licenses and sells its instruments and technology; and sells its consumables to developers of cell therapies, as well as to pharmaceutical and biotechnology companies for use in drug discovery and development, and bio-manufacturing. MaxCyte, Inc. was incorporated in 1998 and is headquartered in Rockville, Maryland.</t>
  </si>
  <si>
    <t>MaxCyte, Inc.</t>
  </si>
  <si>
    <t>NasdaqGS:MXCT</t>
  </si>
  <si>
    <t>Ovid Therapeutics Inc., a biopharmaceutical company, engages in the development of impactful medicines for patients and families with epilepsies and seizure-related neurological disorders in the United States. The company is developing OV329, a GABA-AT inhibitor which is in Phase 1 clinical trials for the treatment of adult and pediatric drug-resistant epilepsies; and OV350, a small molecule direct activator of the KCC2 transporter, which is in Phase 1 clinical trials for treating epilepsies. It develops OV350 IV, OV4071, and OV4041, an oral program that behave similarly in phenotypical screens for the treatment of psychosis in people with NSD and LBD; and OV888 (GV101), a highly selective rock2 inhibitor which is in Phase 1 double-blind multiple-ascending dose trial. The company has license and collaboration agreements with Healx, AstraZeneca AB, H. Lundbeck A/S, Northwestern University, and Graviton, as well as Marinus Pharmaceuticals, Inc. The company was incorporated in 2014 and is headquartered in New York, New York.</t>
  </si>
  <si>
    <t>Ovid Therapeutics Inc.</t>
  </si>
  <si>
    <t>NasdaqCM:OVID</t>
  </si>
  <si>
    <t>Quince Therapeutics, Inc., a biopharmaceutical company, focuses on acquiring, developing, and commercializing therapeutics for patients with debilitating and rare diseases. The company’s lead asset candidature comprises EryDex for the treatment of rare pediatric neurodegenerative disease, including A-T, an inherited autosomal recessive neurodegenerative and immunodeficiency disorder caused by mutations in ATM gene. Its AIDE technology platform, a drug/device combination platform that uses an automated process to encapsulate a drug into a patient’s own red blood cells, as well as consists of an automated equipment the RCL, a sterile single-use consumable treatment kit comprising kit medical devices, syringe kit, and process solutions. The company was formerly known as Cortexyme, Inc. and changed its name to Quince Therapeutics, Inc. in August 2022. The company was incorporated in 2012 and is headquartered in South San Francisco, California.</t>
  </si>
  <si>
    <t>Quince Therapeutics, Inc.</t>
  </si>
  <si>
    <t>NasdaqGS:QNCX</t>
  </si>
  <si>
    <t>Inogen, Inc., a medical technology company, develops, manufactures, and markets respiratory health products in the United States and internationally. The company offers portable oxygen concentrators used to deliver supplemental long-term oxygen therapy to patients suffering from chronic respiratory conditions. The company offers Inogen One and Inogen Rove, an ambulatory solutions for long-term oxygen therapy; Rove 4, a portable oxygen concentrator; Inogen At Home stationary oxygen concentrators; Simeox airway clearance; batteries; and related accessories. It also rents its products directly to patients. Inogen, Inc. was incorporated in 2001 and is headquartered in Goleta, California.</t>
  </si>
  <si>
    <t>Inogen, Inc.</t>
  </si>
  <si>
    <t>NasdaqGS:INGN</t>
  </si>
  <si>
    <t>Estrella Immunopharma, Inc., a clinical-stage biopharmaceutical company, develops T-cell therapies for blood cancers and solid tumors in the United States. The company’s lead product candidate is EB103, which is in clinical trial, for the treatment of diffuse large B-cell lymphoma; EB104, which is in pre-clinical trial, to treat diffuse large B-cell lymphoma and acute lymphocytic leukemia; and EB201, which is in pre-clinical trial, for the treatment of systemic lupus erythematosus. It has a collaborative agreement with Eureka and Imugene Limited for the development of solid tumor treatments using Imugene’s product candidate CF33-CD19t in conjunction with EB103. Estrella Immunopharma, Inc. was founded in 2006 and is headquartered in EmeryVille, California. Estrella Immunopharma, Inc. is a subsidiary of Eureka Therapeutics, Inc.</t>
  </si>
  <si>
    <t>Estrella Immunopharma, Inc.</t>
  </si>
  <si>
    <t>NasdaqCM:ESLA</t>
  </si>
  <si>
    <t>Protara Therapeutics, Inc., a clinical-stage biopharmaceutical company, engages in advancing transformative therapies for the treatment of cancer and rare diseases. The company’s lead program is TARA-002, an investigational cell therapy, which is in Phase II clinical trial for the treatment of non-muscle invasive bladder cancer and lymphatic malformations. It is also developing intravenous choline chloride, an investigational phospholipid substrate replacement therapy for patients receiving parenteral nutrition and fluids. The company is headquartered in New York, New York.</t>
  </si>
  <si>
    <t>Protara Therapeutics, Inc.</t>
  </si>
  <si>
    <t>NasdaqGM:TARA</t>
  </si>
  <si>
    <t>OKYO Pharma Limited, a clinical-stage biopharmaceutical company, develops therapeutics for patients suffering from inflammatory eye diseases and ocular pain in the United Kingdom. Its lead clinical product candidate is urcosimod, which is in Phase II clinical trials for the treatment of dry eye disease; in Phase II clinical trial to treat neuropathic corneal pain; and is in preclinical trial to treat allergic conjunctivitis and uveitis. The company is also developing OK-201 for the treatment acute and chronic ocular pain. OKYO Pharma Limited was incorporated in 2007 and is headquartered in London, the United Kingdom.</t>
  </si>
  <si>
    <t>OKYO Pharma Limited</t>
  </si>
  <si>
    <t>NasdaqCM:OKYO</t>
  </si>
  <si>
    <t>Wellgistics Health, Inc. engages in the wholesale and distribution of pharmaceutical products to pharmaceutical manufacturers and independent retail pharmacies in the United States. The company distributes generic and branded pharmaceuticals, as well as over-the-counter healthcare and consumer products. It also offers third-party logistics services that include warehousing, inventory management, pick and pack, and shipping to small and mid-size pharmaceutical manufacturers. It also operates DelivMeds platform that serves as a pharmaceutical hub to facilitate the transfer of prescriptions and provide backend clinical concierge services to a network of independent pharmacies; and operates a retail community specialty. The company was formerly known as Danam Health, Inc. and changed its name to Wellgistics Health, Inc. in October 2024. Wellgistics Health, Inc. was incorporated in 2022 and is based in Tampa, Florida.</t>
  </si>
  <si>
    <t>Wellgistics Health, Inc.</t>
  </si>
  <si>
    <t>NasdaqCM:WGRX</t>
  </si>
  <si>
    <t>Anebulo Pharmaceuticals, Inc., a clinical-stage biotechnology company, engages in developing treatments for unintentional cannabis poisoning, acute cannabinoid intoxication, and acute cannabis-induced conditions in the United States. The company’s lead product candidate is the selonabant, a small-molecule antagonist of cannabinoid binding receptor type-1(CB1), which is in a phase II clinical trial to address the unmet medical need for a specific antidote for cannabis toxicity. Anebulo Pharmaceuticals, Inc. was incorporated in 2020 and is headquartered in Lakeway, Texas.</t>
  </si>
  <si>
    <t>Anebulo Pharmaceuticals, Inc.</t>
  </si>
  <si>
    <t>NasdaqCM:ANEB</t>
  </si>
  <si>
    <t>Cardiff Oncology, Inc., a clinical-stage biotechnology company, develops novel therapies for the treatment of various cancers. Its lead drug candidate is Onvansertib, an oral and selective polo-like kinase 1 inhibitor for treating RAS-mutated metastatic colorectal cancer. The company also focuses on the clinical program in indications, such as investigator-initiated ongoing or planned trials in metastatic pancreatic ductal adenocarcinoma, small cell lung cancer, and triple negative breast cancer; CRDF-004, a Phase 2 open-label randomized multi-center clinical trial of onvansertib in combination with SoC FOLFIRI and bevacizumab or SoC FOLFOX and bevacizumab for the first-line treatment of patients with RAS-mutated mCRC; TROV-054, a Phase 1b/2 open-label multi-center clinical trial of onvansertib in combination with SoC FOLFIRI and bevacizumab for the second-line treatment of patients with KRAS-mutated mCRC; and CRDF-001, a Phase 2 open-label multi-center clinical trial of onvansertib in combination with nanoliposomal irinotecan leucovorin, and fluorouracil for second line treatment of patients with mPDAC. The company was formerly known as Trovagene, Inc. and changed its name to Cardiff Oncology, Inc. in May 2012. Cardiff Oncology, Inc. was founded in 1999 and is headquartered in San Diego, California.</t>
  </si>
  <si>
    <t>Cardiff Oncology, Inc.</t>
  </si>
  <si>
    <t>NasdaqCM:CRDF</t>
  </si>
  <si>
    <t>BeyondSpring Inc., a clinical stage biopharmaceutical company, focuses on the development of cancer therapies. It operates through two segments: Plinabulin pipeline and TPD platform. The company’s lead asset is the Plinabulin, a selective immunomodulating microtubule-binding agent that has completed Phase III clinical trials for treatment of non-small cell lung cancer (NSCLC); and as an anti-cancer agent, as well as for the prevention of chemotherapy-induced neutropenia. It is also developing Plinabulin in combination with docetaxel vs. docetaxel alone for the treatment of NSCLC and epidermal growth factor receptor wild type. In addition, the company develops Plinabulin in combination with various immuno-oncology agents and chemotherapy and radiation; nivolumab, a PD-1 antibody that is has completed phase 1 clinical trials for the treatment of non-small cell lung cancer; ipilimumab, a CTLA-4 antibody for the treatment of extensive-stage small cell lung cancer; in combination with PD-1 or PD-L1 antibodies and radiation for the treatment of various cancers; and pembrolizumab, etoposide, and platinum to treat extensive-stage small cell lung cancer. Further, it engages in the development of three small molecule immune agents in preclinical stages; and a drug discovery platform to develop therapeutic agents from internal research and development efforts and from collaboration. The company was founded in 2010 and is headquartered in Florham Park, New Jersey.</t>
  </si>
  <si>
    <t>BeyondSpring Inc.</t>
  </si>
  <si>
    <t>NasdaqCM:BYSI</t>
  </si>
  <si>
    <t>Sharps Technology, Inc., a medical device and pharmaceutical packaging company, engages in the design, research and development, manufacturing, and commercialization of safety syringe products in the United States. The company provides safety syringe products comprising Securgard, Sologard, and Sharps Provensa that are ultra-low waste syringes for passive, and safety and reuse prevention features, as well as develops prefillable syringe systems. The company was incorporated in 2017 and is based in Melville, New York.</t>
  </si>
  <si>
    <t>Sharps Technology, Inc.</t>
  </si>
  <si>
    <t>NasdaqCM:STSS</t>
  </si>
  <si>
    <t>Hyperfine, Inc., a health technology company, engages in the production, supply, service, and commercialization of magnetic resonance imaging (MRI) products. Its Swoop Portable MR Imaging System produces images at a lower magnetic field strength than conventional MRI scanners. The company also offers support and technical assistance services, as well as Hyperfine Image Viewer, a cloud picture archiving and communication system. It serves intensive care units, neurology offices, emergency departments, and comprehensive and primary stroke accredited facilities through direct sales and distributors in the United States, Canada, the United Kingdom, other European and Middle Eastern markets, Australia, New Zealand, and internationally. The company was founded in 2014 and is based in Guilford, Connecticut.</t>
  </si>
  <si>
    <t>Hyperfine, Inc.</t>
  </si>
  <si>
    <t>NasdaqGM:HYPR</t>
  </si>
  <si>
    <t>Mersana Therapeutics, Inc., a clinical-stage biopharmaceutical company, develops antibody-drug conjugates (ADC) for cancer patients with unmet needs. The company develops Emi-Le (XMT-1660), a B7-H4-targeting Dolasynthen ADC candidate, which is in Phase 1 clinical trial; and XMT-2056, an Immunosynthen ADC targeting a novel human epidermal growth factor receptor 2 that is in Phase 1 clinical trial. Its preclinical products portfolio includes XMT-2068 and XMT-2175. It has strategic research and development collaborations with Janssen Biotech, Inc., Ares Trading S.A., Merck KGaA, and Asana Biosciences, LLC for the development of ADC product candidates. The company was formerly known as Nanopharma Corp. and changed its name to Mersana Therapeutics, Inc. in November 2005. Mersana Therapeutics, Inc. was incorporated in 2001 and is headquartered in Cambridge, Massachusetts.</t>
  </si>
  <si>
    <t>Mersana Therapeutics, Inc.</t>
  </si>
  <si>
    <t>NasdaqGS:MRSN</t>
  </si>
  <si>
    <t>Prelude Therapeutics Incorporated, a clinical-stage precision oncology company, focuses on the discovery and development of novel precision cancer medicines to underserved patients. It is developing PRT3789, a selective degrader of SMARCA2 protein for the treatment of advanced or metastatic solid tumors with loss of SMARCA4 due to truncating mutation and/or deletion; PRT7732, a selective and orally bioavailable SMARCA2 degraders to treat advanced or metastatic solid tumors; and PRT2527, a cyclin-dependent kinase 9 inhibitor for the treatment of advanced solid tumors. The company’s CDK9 program is a regulator of cancer-promoting transcriptional programs, including MCL1, MYC, and MYB. Prelude Therapeutics Incorporated was incorporated in 2016 and is based in Wilmington, Delaware.</t>
  </si>
  <si>
    <t>Prelude Therapeutics Incorporated</t>
  </si>
  <si>
    <t>NasdaqGS:PRLD</t>
  </si>
  <si>
    <t>Cabaletta Bio, Inc., a clinical-stage biotechnology company, focuses on the discovery and development of engineered T cell therapies for patients with autoimmune diseases. Its lead product candidate is resecabtagene autoleucel, a 4-1BB co-stimulatory domain-containing fully human CD19-CAR T, which is in Phase 1/2 clinical trials for the treatment of dermatomyositis, anti-synthetase syndrome, immune-mediated necrotizing myopathy, juvenile myositis, lupus nephritis, non-renal systemic lupus erythematosus, relapsing and progressive multiple sclerosis, mucocutaneous and mucosal pemphigus vulgaris (PV), systemic sclerosis, and generalized myasthenia gravis. The company also develops DSG3-CAART, a CAAR T cell therapy that is in Phase 1 clinical trial for the treatment of mucosal PV; and MuSK-CAART, an investigational cell therapy in Phase 1 trial for treating patients with anti-muscle-specific kinase (MuSK) antibody positive myasthenia gravis. It has collaborations with the University of Pennsylvania and the Children’s Hospital of Philadelphia; Nanjing IASO Biotherapeutics Co., Ltd; Oxford Biomedica; Autolus Holdings (UK) Limited; and WuXi Advanced Therapies, Inc. The company was formerly known as Tycho Therapeutics, Inc. and changed its name to Cabaletta Bio, Inc. in August 2018. Cabaletta Bio, Inc. was incorporated in 2017 and is headquartered in Philadelphia, Pennsylvania.</t>
  </si>
  <si>
    <t>Cabaletta Bio, Inc.</t>
  </si>
  <si>
    <t>NasdaqGS:CABA</t>
  </si>
  <si>
    <t>Alpha Cognition Inc., a biopharmaceutical company, engages in the development of treatments for patients suffering from neurodegenerative diseases in the United States and Canada. The company’s commercial development program includes ZUNVEYL oral tablet formulation for treating Alzheimer’s disease. Its pre-clinical development programs comprise ZUNVEYL in combination with memantine for the treatment of moderate-to-severe Alzheimer’s disease; ALPHA-1062 sublingual formulation for acute pancreatitis; ALPHA-1062 intranasal formulation for the treatment of cognitive impairment with mild traumatic brain injury; and ALPHA-0602, ALPHA-0702, and ALPHA-0802 programs for the treatment of neurodegenerative diseases, including amyotrophic lateral sclerosis disease and spinal muscular atrophy. The company was founded in 2000 and is headquartered in Vancouver, Canada.</t>
  </si>
  <si>
    <t>Alpha Cognition Inc.</t>
  </si>
  <si>
    <t>NasdaqCM:ACOG</t>
  </si>
  <si>
    <t>Champions Oncology, Inc., a technology-enabled research company, provides technology solutions for drug discovery and development in the United States. The company, through its Tumorgraft technology platform, provides personalized cancer care based upon the implantation of human tumors in immune-deficient mice. It also offers translational oncology solutions that utilizes its technology platform to provide research services that assist in the drug development process of pharmaceutical and biotechnology companies. In addition, the company offers Lumin Bioinformatics, an oncology data-driven software program which contains comprehensive information derived from research services and clinical studies. It markets its products through internet and sales force to pharmaceutical and biotechnology companies. The company was formerly known as Champions Biotechnology, Inc. and changed its name to Champions Oncology, Inc. in April 2011. Champions Oncology, Inc. was incorporated in 1985 and is headquartered in Hackensack, New Jersey.</t>
  </si>
  <si>
    <t>Champions Oncology, Inc.</t>
  </si>
  <si>
    <t>NasdaqCM:CSBR</t>
  </si>
  <si>
    <t>Aardvark Therapeutics, Inc., a clinical-stage biopharmaceutical company, focuses on developing small-molecule therapeutics to activate innate homeostatic pathways for the treatment of metabolic diseases. Its lead product candidate is ARD-101, an oral gut-restricted small-molecule agonist of certain targeting bitter taste receptors expressed in the gut lumen, which is in the Phase 3 clinical trial for hyperphagia associated with Prader-Willi Syndrome, as well as in the Phase 2 clinical trial for hyperphagia associated with acquired hypothalamic obesity resultant from the treatment of craniopharyngioma, including surgery or radiation. The company is also developing ARD-201, which is in the Phase 1 clinical trial for the treatment of obesity. Aardvark Therapeutics, Inc. was incorporated in 2017 and is headquartered in San Diego, California.</t>
  </si>
  <si>
    <t>Aardvark Therapeutics, Inc.</t>
  </si>
  <si>
    <t>NasdaqGS:AARD</t>
  </si>
  <si>
    <t>Spero Therapeutics, Inc., a clinical-stage biopharmaceutical company, focuses on identifying and developing novel treatments for multi-drug resistant (MDR) bacterial infections and rare diseases in the United States. The company’s product candidates include Tebipenem HBr (tebipenem pivoxil hydrobromide), an oral carbapenem-class antibiotic to treat complicated urinary tract infections, including pyelonephritis for adult patients, which is in Phase 3 development; and SPR720, a novel product candidate for first-line treatment of nontuberculous mycobacterial (NTM) pulmonary disease. It has license agreement with Meiji Seika Pharma Co., Ltd. to support the development of tebipenem HBr; Everest Medicines to develop, manufacture, and commercialize SPR206 in Greater China, South Korea, and Southeast Asian countries; and Vertex Pharmaceuticals Incorporated for patents relating to the oral prodrug SPR720, as well as SPR719, an active metabolite. Spero Therapeutics, Inc. was founded in 2013 and is headquartered in Cambridge, Massachusetts.</t>
  </si>
  <si>
    <t>Spero Therapeutics, Inc.</t>
  </si>
  <si>
    <t>NasdaqGS:SPRO</t>
  </si>
  <si>
    <t>Pelthos Therapeutics Inc., a bio-pharmaceutical company, develops and commercializes therapeutic products to help patients with unmet treatment burdens. The company offers ZELSUVMI for the treatment of molluscum contagiosum in adults and children 1 year of age and older. It also provides NITRICIL, a proprietary nitric oxide-based technology platform. The company was formerly known as Channel Therapeutics Corporation and changed its name to Pelthos Therapeutics Inc. in July 2025. Pelthos Therapeutics Inc. was founded in 2002 and is based in Durham, North Carolina.</t>
  </si>
  <si>
    <t>Pelthos Therapeutics Inc.</t>
  </si>
  <si>
    <t>NYSEAM:PTHS</t>
  </si>
  <si>
    <t>Tharimmune, Inc., a clinical-stage biotechnology company, engages in the development of therapeutic candidates for immunology and inflammation conditions in the United States. It is involved in the development of TH104 for the proposed indication of temporary prophylaxis of respiratory and/or nervous system depression in military personnel and chemical incident responders entering and area contaminated with opioids, as well as is in phase 2 study in patients with chronic pruritus in primary biliary cholangitis. The company also engages in the development of TH023 to treat autoimmune indications; and HS1940, a bispecific biologic against PD-1 and vascular endothelial growth receptor antibody that targets both receptors. It has a research collaboration and product license agreement with Minotaur Therapeutics, Inc. for the development of proprietary targeted biologics. The company was formerly known as Hillstream BioPharma, Inc. and changed its name to Tharimmune, Inc. in September 2023. Tharimmune, Inc. was incorporated in 2017 and is based in Red Bank, New Jersey.</t>
  </si>
  <si>
    <t>Tharimmune, Inc.</t>
  </si>
  <si>
    <t>NasdaqCM:THAR</t>
  </si>
  <si>
    <t>Utah Medical Products, Inc. provides medical devices for the healthcare industry worldwide. It offers fetal monitoring accessories, vacuum-assisted delivery systems, and other labor and delivery tools; DISPOSA-HOOD infant respiratory hoods; and DELTRAN PLUS blood pressure monitoring systems. The company also provides GESCO, an umbilical vessel catheter, including DIALY-NATE disposable peritoneal dialysis sets; PALA-NATE silicone oral protection devices; URI-CATH urinary drainage systems; NUTRI-CATH\NUTRI-LOK feeding device; PICC-NATE, a percutaneous intraepithelial central venous catheter; MYELO-NATE lumbar sampling kits; HEMO-NATE disposable filters; and catheterization procedure tray of instruments and supplies. In addition, it offers LETZ system to excise cervical intraepithelial neoplasia and other lower genital tract lesions; loop, ball, and needle electrodes; FILTRESSE evacuators; other specialty electrodes and supplies and gynecologic tools; Femcare trocars, cannulae, laparoscopic instruments, and accessories; and EPITOME and OptiMicro electrosurgical devices. Further, the company provides Filshie Clip female surgical contraception devices; PATHFINDER PLUS, an endoscopic irrigation device; suprapubic catheterization products; LIBERTY, a urinary incontinence treatment and control system; ENDOCURETTE, a curette for uterine endometrial tissue sampling; TVUS/HSG-Cath to assess abnormal or dysfunctional uterine bleeding and other abnormalities of uterus; and LUMIN, a tool to manipulate the uterus in laparoscopic procedures. Additionally, it offers DELTRAN, a disposable pressure transducer; high-pressure and piezo-resistive transducer assemblies; and pressure monitoring accessories, components, and other molded parts. The company serves neonatal intensive care units, labor and delivery departments, women's health centers in hospitals, outpatient clinics, and physician's offices. The company was incorporated in 1978 and is headquartered in Midvale, Utah.</t>
  </si>
  <si>
    <t>Utah Medical Products, Inc.</t>
  </si>
  <si>
    <t>NasdaqGS:UTMD</t>
  </si>
  <si>
    <t>Gain Therapeutics, Inc., a biotechnology company, develops novel small molecule therapeutics to treat diseases across various therapeutic areas in Switzerland, Spain, the United States, and Australia. Its drug discovery platform Magellan discovers novel allosteric binding sites in a disease; identifies proprietary small molecules that bind these sites to modulate protein function; and treats the underlying cause of the disease. The company’s lead drug candidate is GT-02287, which is currently in a Phase 1b study for the treatment of Parkinson’s disease with or without a GBA1 mutation. It has various small molecule drug candidates, which are in the discovery, research, and preclinical stages for the treatment of dementia with Lewy bodies, Alzheimer's disease, and Gaucher’s disease, lysosomal storage disorders, metabolic disorders, and solid tumors. Gain Therapeutics, Inc. was founded in 2017 and is based in Bethesda, Maryland.</t>
  </si>
  <si>
    <t>Gain Therapeutics, Inc.</t>
  </si>
  <si>
    <t>NasdaqGM:GANX</t>
  </si>
  <si>
    <t>The Joint Corp. operates and franchises chiropractic clinics in the United States. The company was incorporated in 2010 and is headquartered in Scottsdale, Arizona.</t>
  </si>
  <si>
    <t>The Joint Corp.</t>
  </si>
  <si>
    <t>NasdaqCM:JYNT</t>
  </si>
  <si>
    <t>Coya Therapeutics, Inc., a clinical-stage biotechnology company, develops proprietary therapies to enhance the function of regulatory T cells (Tregs). The company's product candidate pipeline is based on therapeutic modalities, such as Treg-enhancing biologics, Treg-derived exosomes, and autologous Treg cell therapy. It develops COYA 302, a biologic combination for subcutaneous administration intended to enhance Treg function while depleting T effector function and activated macrophages in Phase 2 trial for use in the treatment of amyotrophic lateral sclerosis, as well as frontotemporal dementia, Alzheimer’s disease (AD), and Parkinson’s disease. In addition, the company’s pre-clinical product candidates include COYA 301, a low-dose interleukin 2 product candidate to treat AD; COYA 303, an investigational biologic combination of COYA 301 and a glucagon-like-peptide-1 receptor agonist for the treatment of inflammatory diseases; COYA 201, an antigen directed Treg-derived exosome product candidate to treat neurodegenerative, autoimmune, and metabolic diseases; COYA 206, an antigen directed Treg-derived exosome product candidate; and COYA 101. It has a collaboration with Dr. Reddy's Laboratories SA for the development and commercialization of COYA 302, an investigational combination therapy for treatment of amyotrophic lateral sclerosis. Coya Therapeutics, Inc. was founded in 2020 and is headquartered in Houston, Texas.</t>
  </si>
  <si>
    <t>Coya Therapeutics, Inc.</t>
  </si>
  <si>
    <t>NasdaqCM:COYA</t>
  </si>
  <si>
    <t>Outlook Therapeutics, Inc., operates as a clinical-stage biopharmaceutical company, focuses on developing and commercializing monoclonal antibodies for ophthalmic indications. Its lead product candidate is ONS-5010, an ophthalmic bevacizumab product formulation of bevacizumab product candidate that is in Phase-III clinical trial for the treatment of wet age-related macular degeneration and other retina diseases. Outlook Therapeutics, Inc. has collaboration agreements with Cencora. The company was formerly known as Oncobiologics, Inc. and changed its name to Outlook Therapeutics, Inc. in November 2018. Outlook Therapeutics, Inc. was incorporated in 2010 and is headquartered in Iselin, New Jersey.</t>
  </si>
  <si>
    <t>Outlook Therapeutics, Inc.</t>
  </si>
  <si>
    <t>NasdaqCM:OTLK</t>
  </si>
  <si>
    <t>Oncolytics Biotech Inc., a clinical-stage biopharmaceutical company, engages in the research, development, and commercialization of oncology treatments. The company develops pelareorep, an intravenously delivered immunotherapeutic agent for the treatment of hormone receptor-positive / human epidermal growth factor 2-negative advanced and metastatic breast cancer, metastatic pancreatic ductal adenocarcinoma, and anal cancer. It has an agreement with Roche Holding AG to supply its immune checkpoint inhibitors, atezolizumab, for use in its ongoing sponsored studies. Oncolytics Biotech Inc. was incorporated in 1998 and is headquartered in Calgary, Canada.</t>
  </si>
  <si>
    <t>Oncolytics Biotech Inc.</t>
  </si>
  <si>
    <t>NasdaqCM:ONCY</t>
  </si>
  <si>
    <t>Neurogene Inc., a clinical stage biotechnology company, develops genetic medicines for rare neurological diseases. The company's product candidates include NGN-401 that is packaged in an adeno-associated virus 9, which is in Phase 1/2 clinical trial for the treatment of Rett syndrome; and NGN-101, a conventional gene therapy candidate that is in Phase 1/2 clinical trial to treat CLN5 Batten disease. It has a license agreements with The University of Edinburgh, Virovek, Inc., Sigma-Aldrich Co. LLC., and Leland Stanford Junior University. The company was founded in 2018 and is headquartered in New York, New York.</t>
  </si>
  <si>
    <t>Neurogene Inc.</t>
  </si>
  <si>
    <t>NasdaqGM:NGNE</t>
  </si>
  <si>
    <t>Cognition Therapeutics, Inc., a clinical-stage biopharmaceutical company, engages in the discovery and development of small molecule therapeutics targeting age-related degenerative diseases and disorders of the central nervous system and retina. Its lead product candidate is CT1812, an orally delivered molecule modulator designed to penetrate the blood-brain barrier and bind selectively to the S2R complex, which is in Phase 2 clinical trial for the treatment of Alzheimer’s disease, as well as geographic atrophy secondary to dry age-related macular degeneration and synucleinopathies, such as dementia with Lewy bodies. Cognition Therapeutics, Inc. was incorporated in 2007 and is based in Purchase, New York.</t>
  </si>
  <si>
    <t>Cognition Therapeutics, Inc.</t>
  </si>
  <si>
    <t>NasdaqCM:CGTX</t>
  </si>
  <si>
    <t>Tevogen Bio Holdings Inc., a clinical-stage specialty immunotherapy company, develops off-the-shelf precision T cell therapies for the treatment of infectious diseases, cancers, and other disorders. The company develops TVGN 489, which has completed Phase 1 clinical trial for the treatment of ambulatory high-risk adult COVID-19 patients; and in phase 1 clinical trial to treat acute SARS-CoV-2 patients with B-cell cancer immune suppression, and other B cell immune suppressed acute SARS-CoV-2 patients with a B cell cancer indication, as well as Long COVID prevention and treatment. It is also developing TVGN 920 which is in preclinical trial for treating cervical cancer; TVGN 960 which is in preclinical trial for treating oropharyngeal cancer; TVGN 601 which is in preclinical trial for treating multiple sclerosis; TVGN 930 which is in preclinical trial for treating Epstein-Barr virus associated lymphomas; and TVGN 116 a product candidate targeted at hepatitis B and is in preclinical trial. Tevogen Bio Holdings Inc. was formerly known as Tevogen Bio Inc. and changed its name to Tevogen Bio Holdings Inc. in February 2024. The company was founded in 2020 and is headquartered in Warren, New Jersey.</t>
  </si>
  <si>
    <t>Tevogen Bio Holdings Inc.</t>
  </si>
  <si>
    <t>NasdaqGM:TVGN</t>
  </si>
  <si>
    <t>Opus Genetics, Inc., a clinical-stage ophthalmic biopharmaceutical company, focuses on developing and commercializing therapies for the treatment of inherited retinal diseases (IRDs). It develops OPGx-LCA5, an early-onset retinal degeneration that is in Phase 1/2 clinical trial for the treatment of LCA5-associated IRD; and OPGx-BEST1 to treat BEST1-associated retinal disease. The company also develops various pre-clinical IRD programs, including OPGx-RHO, a gene therapy that targets autosomal dominant retinitis pigmentosa caused by RHO mutations; OPGx-RDH12 that is designed to restore protein expression and halt functional deterioration in patients with retinal dystrophy caused by mutations in the retinal dehydrogenase gene; OPGx-MERTK, an AAV vector for the treatment of MERTK IRD; OPGx-NMNAT1, a gene augmentation therapy designed to halt functional deterioration in pediatric patients with retinal degenerative disease caused by mutations in the nicotinamide mononucleotide adenylyltransferase 1 gene; and OPGx-CNGB1, an AAV gene therapy for retinitis pigmentosa due to mutations in the CNGB1 gene. In addition, it develops Phentolamine Ophthalmic Solution for reversal of mydriasis, as well as for the treatment of presbyopia and dim light or night vision disturbances; and APX3330, a small-molecule inhibitor of Ref-1 for the treatment of diabetic retinopathy. The company was formerly known as Ocuphire Pharma, Inc. Opus Genetics, Inc. was founded in 2018 and is headquartered in Durham, North Carolina.</t>
  </si>
  <si>
    <t>Opus Genetics, Inc.</t>
  </si>
  <si>
    <t>NasdaqCM:IRD</t>
  </si>
  <si>
    <t>Clene Inc., a clinical-stage pharmaceutical company, focuses on the discovery, development, and commercialization of novel clean-surfaced nanotechnology (CSN) therapeutics. Its lead drug candidate is CNM-Au8, which is being studied in various clinical trials, including a completed Phase 2 platform trial to evaluate the safety and efficacy of CNM-Au8 in patients with amyotrophic lateral sclerosis (ALS); completed Phase 2 proof of concept clinical trial in patients with early symptomatic ALS; completed two open-label investigator blinded Phase 2 clinical trials on the brain’s energy metabolites; completed Phase 2 clinical trial for the treatment of visual pathway deficits in chronic optic neuropathy for remyelination in stable relapsing Multiple Sclerosis; and a second Phase 2 clinical trial for the treatment of patients with Parkinson’s Diseases. The company develops CNM-AgZn17, a gel polymer suspension of silver and zinc ions that is being developed for the treatment of infectious diseases and to support wound healing; and CNM-ZnAg, a broad-spectrum antiviral and antibacterial agent to treat infection disease and to provide immune support for symptom resolution. In addition, it markets and distributes dietary supplements comprising rMetx, an aqueous zinc-silver ion dietary supplement; and KHC46, an aqueous gold dietary supplement of very low-concentration Au nanoparticles. The company is headquartered in Salt Lake City, Utah.</t>
  </si>
  <si>
    <t>Clene Inc.</t>
  </si>
  <si>
    <t>NasdaqCM:CLNN</t>
  </si>
  <si>
    <t>Vivani Medical, Inc., a clinical-stage biopharmaceutical company, engages in the development of miniaturized and subdermal drug implants that treat chronic diseases. The company uses its NanoPortal implant technology to develop and potentially commercialize drug implant candidates in the treatment of chronic disease and medication non-adherence. Its pipeline includes NPM-115, a high-dose exenatide implant candidate is in clinical stage development for the treatment of chronic weight management in patients with obesity or overweight; NPM-119, an exenatide implant candidate is in preclinical stage development for the treatment of patients with type 2 diabetes; NPM-139, a miniature and subdermal GLP-1 implant in development for chronic weight management; and OKV-119, an exenatide implant for metabolic diseases in cats. The company is headquartered in Alameda, California.</t>
  </si>
  <si>
    <t>Vivani Medical, Inc.</t>
  </si>
  <si>
    <t>NasdaqCM:VANI</t>
  </si>
  <si>
    <t>Inovio Pharmaceuticals, Inc., a biotechnology company, focuses on the discovery, development, and commercialization of DNA medicines to treat and protect people from diseases associated with human papillomavirus (HPV), cancer, and infectious diseases. Its DNA medicines platform uses precisely designed SynCon that identify and optimize the DNA sequence of the target antigen, as well as CELLECTRA smart devices technology that facilitates delivery of the DNA plasmids. Its products in pipeline include VGX-3100 for the treatment of HPV-related cervical high-grade dysplasia; INO-3107 for HPV-related recurrent respiratory papillomatosis and is under Phase 1/2 trial; INO-3112 for the treatment of HPV-related Oropharyngeal Squamous Cell Carcinoma and is under Phase 2 trial; INO-5401 for the treatment of glioblastoma multiforme and is under Phase 2 trial; INO-4201 for Ebola Virus Disease and is under Phase 1b trial; INO-4800 for COVID-19 and is under Phase 3 trial; and INO-6160 for the treatment of human immunodeficiency virus and is under Phase 1 trial. Its partners and collaborators include Advaccine Biopharmaceuticals Suzhou Co, ApolloBio Corporation, AstraZeneca, The Bill &amp; Melinda Gates Foundation, Coalition for Epidemic Preparedness Innovations, Defense Advanced Research Projects Agency, The U.S. Department of Defense, HIV Vaccines Trial Network, International Vaccine Institute, Kaneka Eurogentec, National Cancer Institute, National Institutes of Health, National Institute of Allergy and Infectious Diseases, the University of Pennsylvania, Plumbline Life Sciences, Regeneron Pharmaceuticals, Richter BioLogics, the Walter Reed Army Institute of Research, and The Wistar Institute. The company was incorporated in 1983 and is headquartered in Plymouth Meeting, Pennsylvania.</t>
  </si>
  <si>
    <t>Inovio Pharmaceuticals, Inc.</t>
  </si>
  <si>
    <t>NasdaqCM:INO</t>
  </si>
  <si>
    <t>Atara Biotherapeutics, Inc. engages in the development of transformative therapies for patients with cancer and autoimmune disease in the United States and the United Kingdom. Its lead product includes Tab-cel (tabelecleucel), a T-cell immunotherapy program that is in Phase 3 clinical trials for the treatment of epstein-barr virus (EBV) with post-transplant lymphoproliferative disease, as well as other EBV-driven diseases. The company has research collaboration agreements with Memorial Sloan Kettering Cancer Center, and Council of the Queensland Institute of Medical Research. Atara Biotherapeutics, Inc. was incorporated in 2012 and is headquartered in Thousand Oaks, California.</t>
  </si>
  <si>
    <t>Atara Biotherapeutics, Inc.</t>
  </si>
  <si>
    <t>NasdaqGS:ATRA</t>
  </si>
  <si>
    <t>C4 Therapeutics, Inc., a clinical-stage biopharmaceutical company, develops novel therapeutic candidates to degrade disease-causing proteins. Its lead product candidate is Cemsidomide, an orally bioavailable MonoDAC degrader of protein that is in Phase 1/2 clinical trials targeting IKZF1 and IKZF3 for multiple myeloma and non-Hodgkin lymphomas, including peripheral T-cell lymphoma and mantle cell lymphoma. The company is also developing CFT1946, an orally bioavailable BiDAC degrader targeting BRAF V600 mutant that is in Phase 1/2 clinical trials to treat melanoma, colorectal cancer, and other solid malignancies; and CFT8919, an orally bioavailable, allosteric, and mutant-selective BiDAC degrader of epidermal growth factor receptor with an L858R mutation in non-small cell lung cancer. It has strategic collaborations with F. Hoffmann-La Roche Ltd and Hoffmann-La Roche Inc.; Biogen MA, Inc.; Betta Pharmaceuticals, Co., Ltd.; Merck KGaA; and Merck Sharp &amp; Dohme, LLC, as well as Calico Life Sciences LLC. The company was incorporated in 2015 and is headquartered in Watertown, Massachusetts.</t>
  </si>
  <si>
    <t>C4 Therapeutics, Inc.</t>
  </si>
  <si>
    <t>NasdaqGS:CCCC</t>
  </si>
  <si>
    <t>Instil Bio, Inc., a clinical-stage biopharmaceutical company, focuses on developing a pipeline of novel therapies. Its lead products candidate is AXN-2510/IMM2510 that is in Phase 1b/2 clinical trial for the treatment of patients with chemotherapy in patients with advanced/metastatic non-small cell lung cancer. The company also conducts a Phase 1 open label trial in China for AXN-2510/IMM2510 as monotherapy in patients with advanced solid tumors, including triple-negative breast cancer, squamous non-small cell lung cancer, hepatocellular carcinoma, renal cell carcinoma, and rare solid tumors, such as soft tissue sarcomas and thymic cancer. Instil Bio, Inc. was incorporated in 2018 and is headquartered in Dallas, Texas.</t>
  </si>
  <si>
    <t>Instil Bio, Inc.</t>
  </si>
  <si>
    <t>NasdaqCM:TIL</t>
  </si>
  <si>
    <t>TuHURA Biosciences, Inc., a clinical stage immuno-oncology company, that develops novel technologies for the treatment of cancer immunotherapies. The company’s lead product candidate includes IFx2.0, an innate immune agonist designed to overcome primary resistance to checkpoint inhibitors. It is also preparing to initiate a single randomized placebo-controlled which is in Phase 3 registration trial of IFx-2.0 administered as an adjunctive therapy to Keytruda; and Delta receptor technology to develop tumor microenvironment modulators in the form of first-in-class bi-specific antibody-peptide conjugates and antibody-drug conjugates targeting Myeloid Derived Suppressor Cells. In addition, the company is also developing Immune Fx; IFx-3.0, an mRNA innate immune agonist candidate for intravenous or autologous whole cell administration for blood-related cancers. The company was formerly known as Morphogenesis, Inc. and changed its name to TuHURA Biosciences, Inc. in December 2023. The company was founded in 1995 and is based in Tampa, Florida. TuHURA Biosciences, Inc. operates as a subsidiary of CohBar, Inc.</t>
  </si>
  <si>
    <t>TuHURA Biosciences, Inc.</t>
  </si>
  <si>
    <t>NasdaqCM:HURA</t>
  </si>
  <si>
    <t>Spruce Biosciences, Inc. is a biopharmaceutical company focused on developing and commercializing novel therapies for neurological disorders. The company develops TA-ERT, a fusion protein comprised of recombinant human alpha-N-acetylglucosaminidase, which is an enzyme replacement therapy for patients with Sanfilippo Syndrome Type B. It also develops Tildacerfont for treating a highly debilitating mental disorder characterized by depressed mood with cognitive-affective and somatic changes, including anhedonia, weight alterations, and altered sleeping patterns. In addition, the company develops SPR202 for the treatment of Congenital Adrenal Hyperplasia (CAH), a chronic and potentially life-threatening rare disease with no cure, and SPR204, a monoclonal antibody antagonist for Post-Bariatric Hypoglycemia. The company has a license agreement with Eli Lilly and Company to research, develop, and commercialize various pharmaceutical compounds. It also has a collaboration and license agreement with Kaken Pharmaceutical Co. Ltd. to develop, manufacture, and commercialize Tildacerfont for the treatment of CAH in Japan. Spruce Biosciences, Inc. was incorporated in 2014 and is headquartered in South San Francisco, California.</t>
  </si>
  <si>
    <t>Spruce Biosciences, Inc.</t>
  </si>
  <si>
    <t>NasdaqCM:SPRB</t>
  </si>
  <si>
    <t>Foghorn Therapeutics Inc., a clinical-stage biopharmaceutical company, engages in the discovery and development of medicines targeting genetically determined dependencies within the chromatin regulatory system in the United States. The company uses its proprietary Gene Traffic Control platform to identify, validate, and potentially drug targets within the system. It is also developing therapies for mutant cancers, such as androgen receptor, positive prostate cancer, bladder cancer, Non-Small Cell Lung (NSCLC), as well as various lymphomas and leukemias; melanoma, endometrial, gastric, breast, colorectal, and pancreatic cancers; and dependent cancers, including prostate cancer and diffuse large b-cell lymphoma. The company has collaboration agreement with Eli Lilly and Company for developing FHD-909, a selective ATPase inhibitor of BRM. Foghorn Therapeutics Inc. was incorporated in 2015 and is headquartered in Cambridge, Massachusetts.</t>
  </si>
  <si>
    <t>Foghorn Therapeutics Inc.</t>
  </si>
  <si>
    <t>NasdaqGM:FHTX</t>
  </si>
  <si>
    <t>Editas Medicine, Inc., a clinical stage genome editing company, focuses on developing transformative genomic medicines to treat a range of serious diseases. The company develops a proprietary gene editing platform based on CRISPR technology. It has a research collaboration with Juno Therapeutics, Inc. to develop alpha-beta T-cell experimental medicines for the treatment of solid and liquid tumors. The company was formerly known as Gengine, Inc. and changed its name to Editas Medicine, Inc. in November 2013. Editas Medicine, Inc. was incorporated in 2013 and is based in Cambridge, Massachusetts.</t>
  </si>
  <si>
    <t>Editas Medicine, Inc.</t>
  </si>
  <si>
    <t>NasdaqGS:EDIT</t>
  </si>
  <si>
    <t>Aclaris Therapeutics, Inc., a clinical-stage biopharmaceutical company, engages in the development of novel drug candidates for immune-inflammatory diseases in the United States. It operates through two segments, Therapeutics and Contract Research. The Therapeutics segment is involved in identifying and developing therapies to address significant unmet needs for immuno-inflammatory diseases. Its Contract Research segment provides laboratory services. The company also develops ATI-1777, a soft JAK 1/3 inhibitor in Phase 2b trial for the treatment of atopic dermatitis and other dermatologic conditions; Bosakitug (ATI-045), an anti-TSLP monoclonal antibody in Phase 2a trial to treat moderate to severe atopic dermatitis, asthma, chronic rhinosinusitis with nasal polyps, and moderate to severe chronic obstructive pulmonary disease; ATI-2138, an oral covalent inhibitor of ITK and JAK3 inhibitor in Phase 2a trial for the treatment for T cell-mediated autoimmune diseases; Zunsemetinib (ATI-450), a mitogen-activated protein kinase-activated protein kinase 2 inhibitor under Phase 1b/2 trials for the treatment of metastatic breast cancer and pancreatic ductal adenocarcinoma; and ATI-052, a humanized anti-TSLP and anti-IL4R bispecific antibody in preclinical stage to treat various atopic, immunologic, and respiratory diseases, as well as an ITK selective inhibitor candidate for the treatment of autoimmune diseases. Aclaris Therapeutics, Inc. was incorporated in 2012 and is headquartered in Wayne, Pennsylvania.</t>
  </si>
  <si>
    <t>Aclaris Therapeutics, Inc.</t>
  </si>
  <si>
    <t>NasdaqGS:ACRS</t>
  </si>
  <si>
    <t>Citius Oncology, Inc. focuses on the development and commercialization of innovative targeted oncology therapies. It also engages in the development of LYMPHIR, an orphan indication for the treatment of adult patients with relapsed or refractory cutaneous T-cell lymphoma, a rare form of non-Hodgkin lymphoma. The company is headquartered in Cranford, New Jersey. Citius Oncology, Inc. operates as a subsidiary of Citius Pharmaceuticals, Inc.</t>
  </si>
  <si>
    <t>Citius Oncology, Inc.</t>
  </si>
  <si>
    <t>NasdaqCM:CTOR</t>
  </si>
  <si>
    <t>Pro-Dex, Inc. designs, develops, manufactures, and sells powered surgical instruments for medical device original equipment manufacturers worldwide. It offers autoclavable, battery-powered and electric, and multi-function surgical drivers and shavers that are primarily used in the orthopedic, thoracic, and craniomaxillofacial markets. The company also provides engineering, quality, and regulatory consulting services; and manufactures and sells rotary air motors to various industries. Its products are used in hospitals, medical engineering labs, scientific research facilities, and high-tech manufacturing operations. Pro-Dex, Inc. was founded in 1978 and is headquartered in Irvine, California.</t>
  </si>
  <si>
    <t>Pro-Dex, Inc.</t>
  </si>
  <si>
    <t>NasdaqCM:PDEX</t>
  </si>
  <si>
    <t>BioXcel Therapeutics, Inc., together with its subsidiary, OnkosXcel Therapeutics LLC, operates as a biopharmaceutical company that utilizes artificial intelligence approaches to develop medicines in neuroscience and immuno-oncology in the United States. The company IGALMI, a sublingual film for the acute treatment of agitation associated with schizophrenia or bipolar I or II disorder in adults. It also develops its neuroscience candidate, BXCL501, which is an investigational, proprietary, orally dissolving film formulation of dexmedetomidine in Phase 3 trial for the treatment of agitation associated with bipolar disorders, schizophrenia, and Alzheimer’s disease, as well as opioid use disorder, alcohol use disorder with comorbid post-traumatic stress disorder, and acute stress disorder; and its immune-oncology candidate, BXCL701, which is an investigational oral innate immune activator that has completed Phase 1b/2a trial for the treatment of aggressive forms of prostate cancer, pancreatic cancer, and other solid and liquid tumors. In addition, the company engages in the development of BXCL502 for the treatment of stress-related neuropsychiatric symptoms in dementia and other stress-related disorders; BXCL503, a drug candidate to target apathy in dementia; and BXCL504, which has the potential to address apathy and aggression in dementia. The company has collaborations with Columbia University, Yale University Medical School, and University of North Carolina for the development of BXCL501. BioXcel Therapeutics, Inc. was incorporated in 2017 and is headquartered in New Haven, Connecticut.</t>
  </si>
  <si>
    <t>BioXcel Therapeutics, Inc.</t>
  </si>
  <si>
    <t>NasdaqCM:BTAI</t>
  </si>
  <si>
    <t>Cybin Inc., a clinical-stage neuropsychiatry company, focuses on developing psychedelic-based therapeutics for patients with mental health conditions. It develops CYB003, a deuterated psilocybin analog, which is in phase 3 clinical trial to treat major depressive disorder (MDD); and CYB004, a deuterated N, N-dimethyltryptamine (DMT), which is in phase 2 clinical trial for treating generalized anxiety disorders. The company also develops SPL028 injectable deuterated DMT completed phase 1 clinical intramuscular and intravenous trial; SPL026 for MDD; and CYB005, a phenethylamine derivative, which in preclinical stage to treat central nervous system, as well as has a research pipeline of investigational psychedelic-based compounds. It has a strategic partnership agreement with Segal Trials to support PARADIGM, a multinational pivotal phase 3 program evaluating CYB003 for the adjunctive treatment of major depressive disorder. The company is headquartered in Toronto, Canada.</t>
  </si>
  <si>
    <t>Cybin Inc.</t>
  </si>
  <si>
    <t>NYSEAM:CYBN</t>
  </si>
  <si>
    <t>Turn Therapeutics Inc., operates as a pharmaceuticals company that develops drugs to treat diseases of the skin, nails, and eye. The company's delivery technology penetrates the skin and nails and reduces antibiotic resistance through acute and chronic wound care products, enabling healthcare institutions to care for a variety of skin conditions, ranging from acute to chronic wounds, skin conditions, and dermatoses. The company was formerly known as Global Health Solutions, Inc and change its name to Turn Therapeutics Inc. in September 2025. Turn Therapeutics Inc. was incorporated in 2015 and is based in Westlake Village, California.</t>
  </si>
  <si>
    <t>Turn Therapeutics Inc.</t>
  </si>
  <si>
    <t>Common stock</t>
  </si>
  <si>
    <t>NasdaqGM:TTRX</t>
  </si>
  <si>
    <t>Allogene Therapeutics, Inc. a clinical stage immuno-oncology company, develops and commercializes genetically engineered allogeneic T cell therapies for the treatment of cancer and autoimmune diseases. It develops, manufactures, and commercializes UCART19, an allogeneic anti-CD19 chimeric antigen receptor (CAR) T cell product candidate for the treatment of patients with R/R CD19 positive B-cell acute lymphoblastic leukemia (ALL). The company also develops cemacabtagene ansegedleucel, an engineered allogeneic CAR T cell product candidate that targets CD19 for the treatment of large B-cell lymphoma. In addition, it provides clinical-stage products, such as ALLO-501, cema-cel, ALLO-316, ALLO-329, ALLO-715, and ALLO-605; DLL3 for the treatment of small cell lung cancer; Claudin 18.2 for the treatment of gastric and pancreatic cancer; and FLT3 for the treatment of acute myeloid leukemia. The company has license and collaboration agreements with Pfizer Inc., Servier, Cellectis S.A., and Notch Therapeutics Inc. It also has a strategic collaboration agreement with The University of Texas MD Anderson Cancer Center for the preclinical and clinical investigation of allogeneic CAR T cell product candidates; and a strategic partnership with Foresight Diagnostics to develop MRD-based In-Vitro Diagnostic for use in ALPHA3. The company was incorporated in 2017 and is headquartered in South San Francisco, California.</t>
  </si>
  <si>
    <t>Allogene Therapeutics, Inc.</t>
  </si>
  <si>
    <t>NasdaqGS:ALLO</t>
  </si>
  <si>
    <t>Anika Therapeutics, Inc., a joint preservation company, creates and delivers advancements in early intervention orthopedic care in the areas of osteoarthritis (OA) pain management, regenerative solutions, sports medicine, and arthrosurface joint solutions in the United States, Europe, and internationally. The company develops, manufactures, and commercializes products based on hyaluronic acid (HA) technology platform. Its OA pain management products include Monovisc and Orthovisc, an injectable HA-based viscosupplement for the pain relief from osteoarthritis conditions; and Cingal, a single-injection OA pain management product to provide short-and long-term pain relief. The company’s joint preservation and restoration product family comprises orthopedic regenerative solutions, including Hyalofast and Tactoset; sports medicine solutions to repair and reconstruct damaged ligaments and tendons; and preserving joint solutions, including partial joint replacement, joint resurfacing, and invasive and bone sparing implants to treat upper and lower extremity orthopedic conditions. In addition, the company offers non-orthopedic products comprising HA-based products for Hyvisc, a molecular weight injectable HA veterinary product; Hyalobarrier, an anti-adhesion barrier for use after abdominal-pelvic surgeries; and Hyalomatrix for the treatment of burns and ulcers, as well as products used for the treatment of ears, nose and throat disorders, and ophthalmic. Anika Therapeutics, Inc. was founded in 1983 and is headquartered in Bedford, Massachusetts.</t>
  </si>
  <si>
    <t>Anika Therapeutics, Inc.</t>
  </si>
  <si>
    <t>NasdaqGS:ANIK</t>
  </si>
  <si>
    <t>Greenwich LifeSciences, Inc., a clinical-stage biopharmaceutical company, develops novel cancer immunotherapies for breast cancer and other HER2/neu-expressing cancers in the United States and Romania. Its lead product candidate is GP2, an immunotherapy, which is in Phase III clinical trial to prevent breast cancer recurrences in patients who have previously undergone surgery. The company also develops FLAMINGO-01, which is in Phase III clinical trial designed to evaluate the safety and efficacy of GLSI-100 (GP2 + GM-CSF) in HER2 positive breast cancer patients. Greenwich LifeSciences, Inc. was formerly known as Norwell, Inc. and changed its name to Greenwich LifeSciences, Inc. in March 2018. The company was incorporated in 2006 and is headquartered in Stafford, Texas.</t>
  </si>
  <si>
    <t>Greenwich LifeSciences, Inc.</t>
  </si>
  <si>
    <t>NasdaqCM:GLSI</t>
  </si>
  <si>
    <t>EUDA Health Holdings Limited engages in the provision of non-invasive healthcare services primarily in Singapore, Malaysia, and China. It offers bioenergy capsule, stem cell therapy, and CRISPR gene editing treatment services; and supplements. The company also provides property management services. The company is headquartered in Singapore.</t>
  </si>
  <si>
    <t>EUDA Health Holdings Limited</t>
  </si>
  <si>
    <t>NasdaqCM:EUDA</t>
  </si>
  <si>
    <t>Black Diamond Therapeutics, Inc., a clinical-stage oncology company, focuses on the discovery and development of MasterKey therapies for patients with genetically defined tumors. The company’s lead product candidate is BDTX-1535, a brain-penetrant epidermal growth factor receptor MasterKey inhibitor, which is in Phase 2 clinical trial for the treatment of epidermal growth factor receptor mutant non-small cell lung cancer, as well as Phase 1 clinical trial to treat glioblastoma. It is also developing BDTX-4933, a brain-penetrant RAF MasterKey inhibitor targeting KRAS, NRAS, and BRAF alterations in solid tumors that is in Phase 1 clinical trial. In addition, the company is developing BDTX-4876, a MasterKey inhibitor of oncogenic FGFR2/3 mutations with selectivity versus FGFR1/4, which is in preclinical stage. The company was formerly known as ASET Therapeutics, Inc. and changed its name to Black Diamond Therapeutics, Inc. in January 2018. Black Diamond Therapeutics, Inc. was incorporated in 2014 and is headquartered in Cambridge, Massachusetts.</t>
  </si>
  <si>
    <t>Black Diamond Therapeutics, Inc.</t>
  </si>
  <si>
    <t>NasdaqGS:BDTX</t>
  </si>
  <si>
    <t>Xtant Medical Holdings, Inc. provides regenerative medicine products and medical devices for orthopedic and neurological surgeons in the United States and internationally. The company offers OsteoSponge, a natural scaffold for cellular in-growth; OsteoSelect DBM Putty, which can be compressed into bony voids; OsteoSelect PLUS DBM Putty to deliver handling properties and ensure patient safety through validated and terminal sterilization; 3Demin, a family of allografts that maximizes osteoconductivity and the osteoinductive potential of human bone; OsteoFactor, a processed allograft that contains retained growth factors found within the endosteum layer of allograft bone; OsteoVive Plus, an aseptically processed and viable bone allograft; and nanOss products that provide osteoconductive nano-structured hydroxyapatite and an engineered extracellular matrix bioscaffold collagen carrier. It also provides sports allografts for anterior and posterior cruciate ligament repairs, anterior cruciate ligament reconstruction, and meniscal repair; milled spinal allografts for cortical bone milled to desired shapes and dimensions; and traditional allografts for orthopedics, neurology, podiatry, oral/maxillofacial, genitourinary, and plastic/reconstructive applications. In addition, the company offers cervical products comprising Spider cervical plating, Streamline OCT, and CervAlign systems; thoracolumbar products consisting of Axle-X interspinous fusion, Streamline MIS spinal fixation, Streamline TL spinal fixation, and HPS 2.0 hybrid performance systems; and Silex sacroiliac joint fusion systems. Further, it provides interbody products comprising Calix for cervical and thoracolumbar applications, Irix-C Cervical and Irix-A lumbar integrated dusion systems, and Fortilink implants; and interlaminar stabilization products, such as Coflex device for lumbar spinal stenosis; and CoFix implants for back and disc pain. Xtant Medical Holdings, Inc. is headquartered in Belgrade, Montana.</t>
  </si>
  <si>
    <t>Xtant Medical Holdings, Inc.</t>
  </si>
  <si>
    <t>NYSEAM:XTNT</t>
  </si>
  <si>
    <t>Fulgent Genetics, Inc. provides clinical diagnostic and therapeutic development solutions to physicians and patients in the United States and internationally. The company’s clinical diagnostic solutions include molecular diagnostic testing; genetic testing; anatomic pathology laboratory tests and testing services, such as gastrointestinal pathology, dermatopathology, urologic pathology, breast pathology, neuropathology, and hematopathology; oncology tests and testing services; and sequencer services related to hereditary cancer, reproductive health, and other diseases. Its therapeutic development solutions focus on developing drug candidates for treating a range of cancers using a nanoencapsulation and targeted therapy platform to enhance the therapeutic window and pharmacokinetic profile of new and existing cancer drugs. The company operates picture genetics platform, which includes gene probes, data suppression and comparison algorithms, adaptive learning software, and proprietary laboratory information management systems that helps customers to identify health markers in their personal DNA. It serves insurance, hospitals, medical institutions, other laboratories, governmental bodies, payors, municipalities and large corporations, and patients. The company was formerly known as Fulgent Diagnostics, Inc. and changed its name to Fulgent Genetics, Inc. in August 2016. The company was founded in 2011 and is headquartered in El Monte, California.</t>
  </si>
  <si>
    <t>Fulgent Genetics, Inc.</t>
  </si>
  <si>
    <t>NasdaqGM:FLGT</t>
  </si>
  <si>
    <t>Entera Bio Ltd., a clinical stage company, focuses on developing oral peptide or protein replacement therapies for unmet medical needs. The company leverages its N-Tab platform that is designed to simultaneously stabilize the peptide in the gastrointestinal tract and promote its absorption into the bloodstream. It also develops EB613, an oral PTH (1-34), that has completed Phase 2 clinical trial for the treatment of post-menopausal women with low bone mineral density and high-risk osteoporosis; and has completed Phase 1 clinical trial to treat stress fractures. In addition, the company is developing EB612, a tablet peptide replacement therapy for hypoparathyroidism. Further, it develops oral oxyntomodulin (OXM), a dual targeted GLP1/glucagon peptide, in tablet form for the treatment of obesity and metabolic disorders; and GLP-2 peptide tablet as an injection-free alternative for patients suffering from rare malabsorption conditions, such as short bowel syndrome. The company has research collaboration agreement with OPKO Biologics, Inc. Entera Bio Ltd. was incorporated in 2009 and is headquartered in Jerusalem, Israel.</t>
  </si>
  <si>
    <t>Entera Bio Ltd.</t>
  </si>
  <si>
    <t>NasdaqCM:ENTX</t>
  </si>
  <si>
    <t>Solid Biosciences Inc. develops therapies for neuromuscular and cardiac diseases in the United States. The company’s lead product candidate is SGT-003, which is in phase 1/2 for the treatment of Duchenne muscular dystrophy. It also develops SGT-212 for the treatment of Friedreich's ataxia that is in phase 1b clinical trial; SGT-501 for the treatment of catecholaminergic polymorphic ventricular tachycardia that is in preclinical phase; SGT-601 the treatment of TNNT2-mediated dilated cardiomyopathy, which is in preclinical phase; SGT-401 for the treatment of BAG3-mediated dilated cardiomyopathy that is in preclinical phase; SGT-701 for treatment of rare inherited disease characterized by mutations in the RBM20 gene, which is in discovery phase; and other drugs for the treatment of cardiac and other diseases. In addition, the company is involved in developing platform technologies, including capsid libraries; genetic regulators, such as promoters, UTRs, and introns; immunomodulation technologies; manufacturing purity; and dual gene expression, a technology for packaging multiple transgenes into one capsid. The company has collaboration and license agreement with Ultragenyx Pharmaceutical Inc.; and a license agreement with the University of Washington, University of Missouri, University of Florida, and ICS Maugeri S.p.A. Solid Biosciences Inc. was incorporated in 2013 and is headquartered in Charlestown, Massachusetts.</t>
  </si>
  <si>
    <t>Solid Biosciences Inc.</t>
  </si>
  <si>
    <t>NasdaqGS:SLDB</t>
  </si>
  <si>
    <t>Larimar Therapeutics, Inc., a clinical-stage biotechnology company, focuses on developing treatments for rare diseases using its novel cell penetrating peptide technology platform. Its lead product candidate is CTI-1601, which is in Phase 2 OLE clinical trial for the treatment of Friedreich’s ataxia, a rare, progressive and fatal genetic disease. The company is based in Bala Cynwyd, Pennsylvania.</t>
  </si>
  <si>
    <t>Larimar Therapeutics, Inc.</t>
  </si>
  <si>
    <t>NasdaqGM:LRMR</t>
  </si>
  <si>
    <t>Anixa Biosciences, Inc., a biotechnology company, develops therapies and vaccines that are focused on critical unmet needs in oncology. Its therapeutics programs include the development of a chimeric endocrine receptor-T cell therapy, a novel form of chimeric antigen receptor-T cell (CAR-T) technology that is focused on treating ovarian cancer. The company’s vaccine programs include the development of a vaccine against breast cancer, initially focused on triple negative breast cancer (TNBC), the most lethal form of breast cancer; and the development of a vaccine against ovarian cancer, as well as a vaccine discovery program to develop additional cancer vaccines to address intractable cancers, including high incidence malignancies in lung, colon, and prostate. Its vaccine technologies focus on the discovery of additional retired proteins that may be associated with other forms of cancer. The company was formerly known as ITUS Corporation and changed its name to Anixa Biosciences, Inc. in October 2018. Anixa Biosciences, Inc. was incorporated in 1982 and is based in San Jose, California.</t>
  </si>
  <si>
    <t>Anixa Biosciences, Inc.</t>
  </si>
  <si>
    <t>NasdaqCM:ANIX</t>
  </si>
  <si>
    <t>Nuvectis Pharma, Inc., a clinical-stage biopharmaceutical company, focuses on the development of precision medicines for the treatment of serious conditions of unmet medical need in oncology. Its lead product candidate is NXP800, a novel small molecule that is in Phase 1b clinical trial for the treatment of patients with platinum-resistant ARID1a-mutated ovarian carcinoma. The company is also developing NXP900, a small molecule drug candidate, which is in Phase 1a clinical trial that inhibits the proto-oncogene c-Src and YES1 kinases for treating solid tumors. The company was formerly known as Centry Pharma, Inc. and changed its name to Nuvectis Pharma, Inc. in July 2021. Nuvectis Pharma, Inc. was incorporated in 2020 and is based in Fort Lee, New Jersey.</t>
  </si>
  <si>
    <t>Nuvectis Pharma, Inc.</t>
  </si>
  <si>
    <t>NasdaqCM:NVCT</t>
  </si>
  <si>
    <t>Actuate Therapeutics, Inc., a clinical-stage biopharmaceutical company, develops therapies for the treatment of cancers in the United States. The company’s lead product candidate is elraglusib injection, a glycogen synthase kinase-3 inhibitor that is in Phase 2 trial to treat metastatic pancreatic ductal adenocarcinoma. It also develops elraglusib, which is in Phase 1/2 trial for the treatment of refractory pediatric malignancies, including Ewing sarcoma, as well as metastatic melanoma and colorectal cancer. The company was formerly known as Apotheca Therapeutics, Inc. and changed its name to Actuate Therapeutics, Inc. in October 2015. Actuate Therapeutics, Inc. was incorporated in 2015 and is headquartered in Fort Worth, Texas.</t>
  </si>
  <si>
    <t>Actuate Therapeutics, Inc.</t>
  </si>
  <si>
    <t>NasdaqGM:ACTU</t>
  </si>
  <si>
    <t>LENSAR, Inc., a commercial-stage medical device company, focuses on designing, developing, and marketing laser system for the treatment of cataracts and the management of pre-existing or surgically induced corneal astigmatism in the United System. The company offers LENSAR Laser System which incorporates a range of proprietary technologies designed to assist the surgeon in obtaining visual outcomes by providing imaging, procedure planning, design, and precision. It also provides ALLY Robotic Cataract Laser System, a compact cataract treatment system that is designed to allow surgeons to perform sterile laser-assisted cataract surgery in a single operating room. LENSAR, Inc. was incorporated in 2004 and is headquartered in Orlando, Florida.</t>
  </si>
  <si>
    <t>LENSAR, Inc.</t>
  </si>
  <si>
    <t>NasdaqCM:LNSR</t>
  </si>
  <si>
    <t>Biodesix, Inc. operates as a diagnostic solutions company. The company offers blood-based lung tests, including Nodify XL2 and Nodify CDT tests markets as Nodify Lung Nodule Risk Assessment testing to assess the risk of lung cancer and help in identifying the appropriate treatment pathway and help physicians in reclassifying risk of malignancy in patients with suspicious lung nodules. It also provides GeneStrat ddPCR, GeneStrat NGS, and VeriStrat tests markets as part of IQLung testing strategy, which are used in the diagnosis of lung cancer to measure the presence of mutations in the tumor and the state of the patient’s immune system to guide treatment decisions. In addition, the company provides diagnostic solutions, including translational research, initial biomarker discovery, assay design, development, and validation, testing of clinical trial samples, regulatory, reimbursement, commercialization, and logistical support services for biopharmaceutical, life sciences, and diagnostic companies. The company was formerly known as Elston Technologies, Inc. and as changed to Biodesix, Inc. in 2006. Biodesix, Inc. was incorporated in 2005 and is headquartered in Louisville, Colorado.</t>
  </si>
  <si>
    <t>Biodesix, Inc.</t>
  </si>
  <si>
    <t>NasdaqGM:BDSX</t>
  </si>
  <si>
    <t>ProQR Therapeutics N.V., a biotechnology company, focuses on the discovery and development of novel therapeutic medicines. The company’s products pipeline includes AX-0810 for cholestatic diseases targeting Na-taurocholate cotransporting polypeptide (NTCP); and AX-1412 for cardiovascular diseases (CVDs) targeting Beta-1,4-galactosyltransferase 1 (B4GALT1). It also develops various other early-stage research programs, including AX-1005 for undisclosed targets in CVDs; AX-2402, which focuses on Rett syndrome; AX-2911 for metabolic dysfunction-associated steatohepatitis (MASH) targeting patatin-like phospholipase domain-containing protein 3 (PNPLA3); AX-0601 for obesity and Type 2 diabetes; and AX-9115 for rare metabolic condition, as well as additional programs in Rett Syndrome, additional CNS programs, and multiple other unnamed targets and programs. In addition, the company develops Axiomer RNA base-editing platform technology. It has a license agreement with Radboud University Medical Center; Inserm Transfert SA; Ionis Pharmaceuticals, Inc.; Vico Therapeutics B.V.; University of Rochester; and Leiden University Medical Center, as well as license and research collaboration with Eli Lilly and Company for the discovery, development, and commercialization of potential new medicines for genetic disorders in the liver and nervous system. The company was incorporated in 2012 and is headquartered in Leiden, the Netherlands.</t>
  </si>
  <si>
    <t>ProQR Therapeutics N.V.</t>
  </si>
  <si>
    <t>NasdaqCM:PRQR</t>
  </si>
  <si>
    <t>Zhengye Biotechnology Holding Limited engages in the research, development, manufacture, and sale of veterinary vaccines for livestock in China. The company offers vaccines for swine, cattle, goats, sheep, poultry, and dogs. Its veterinary vaccines include monovalent vaccine, polyvalent vaccine, combined vaccine, and combined and polyvalent vaccine. The company also develops vaccines for household animals. In addition, it exports its products to Vietnam, Pakistan, and Egypt. The company serves direct-end customers, including livestock farmers and local governments, as well as domestic distributors and exporting distributors. The company was founded in 2004 and is based in Jilin, China. Zhengye Biotechnology Holding Limited operates as a subsidiary of Securingium Holding Limited.</t>
  </si>
  <si>
    <t>Zhengye Biotechnology Holding Limited</t>
  </si>
  <si>
    <t>NasdaqCM:ZYBT</t>
  </si>
  <si>
    <t>Nautilus Biotechnology, Inc., a development stage life sciences company, engages in creating a platform technology for quantifying and unlocking the complexity of the proteome. The company develops Nautilus Platform, a proteomics platform that includes end-to-end solution comprising instruments, consumables, and software analysis. It also offers proteome analysis system, a high-resolution optical imaging system with integrated fluidics and liquid handling sub-system to deposit protein libraries onto a flow cell and to process labeled multi-affinity reagent probe binding and imaging cycles rapidly to decode and quantify the proteins present in biological samples. In addition, the company offers reagent kits, which include sample preparation, flow cells, multi-affinity probe reagents, and instrument buffers system to perform multi-cycle analysis runs. Nautilus Biotechnology, Inc. was founded in 2016 and is headquartered in Seattle, Washington.</t>
  </si>
  <si>
    <t>Nautilus Biotechnology, Inc.</t>
  </si>
  <si>
    <t>NasdaqCM:NAUT</t>
  </si>
  <si>
    <t>Camp4 Therapeutics Corporation, a clinical-stage biopharmaceutical company, discovers and develops regulatory RNA-based therapeutics to treat a range of genetic diseases. Its lead product candidate is CMP-CPS-001, which is in a Phase 1 clinical trial for the treatment of urea cycle disorders. The company also develops CMP-SYNGAP for the treatment of SYNGAP1-related disorders. Camp4 Therapeutics Corporation was formerly known as Marauder Therapeutics, Inc. and changed its name to Camp4 Therapeutics Corporation in March 2018. The company was incorporated in 2015 and is headquartered in Cambridge, Massachusetts.</t>
  </si>
  <si>
    <t>Camp4 Therapeutics Corporation</t>
  </si>
  <si>
    <t>NasdaqGM:CAMP</t>
  </si>
  <si>
    <t>eXoZymes, Inc. operates as a development stage biotechnology company. The company focuses on the development of enzyme modules and cell-free exozyme biosolutions for synthetic biology manufacturing. The company was formerly known as Invizyne Technologies, Inc. and changed its name to eXoZymes, Inc. in February 2025. eXoZymes, Inc. was incorporated in 2014 and is headquartered in Monrovia, California.</t>
  </si>
  <si>
    <t>eXoZymes, Inc.</t>
  </si>
  <si>
    <t>NasdaqCM:EXOZ</t>
  </si>
  <si>
    <t>Profusa, Inc. develops bioengineered sensors for body to detect and continuously transmit clinical-grade data for personal and medical use in the United States. It offers the Lumee Oxygen Platform to monitor compromised tissue for peripheral artery disease, chronic wounds, and reconstructive surgery. The company researches and develops the Lumee Glucose Platform which is designed to monitor glucose levels in interstitial fluid. Profusa, Inc. is based in Berkeley, California.</t>
  </si>
  <si>
    <t>Profusa, Inc.</t>
  </si>
  <si>
    <t>NasdaqGM:PFSA</t>
  </si>
  <si>
    <t>Streamex Corp., a real world asset (RWA) tokenization company with Institutional grade infrastructure. It offers gold denominated treasury and tokenization technology to commodities markets. The company was formerly known as BioSig Technologies, Inc. and changed its name to Streamex Corp. in September 2025. Streamex Corp. was incorporated in 2009 and is based in Winter Park, Florida.</t>
  </si>
  <si>
    <t>Streamex Corp.</t>
  </si>
  <si>
    <t>NasdaqCM:STEX</t>
  </si>
  <si>
    <t>Precision BioSciences, Inc., a clinical stage gene editing company, develops in vivo gene editing therapies for gene edits, including gene insertion, excision, and elimination in the United States. The company offers ARCUS, a genome editing platform for DNA genome insertion, removal, and repair. It also provides PBGENE-HBV for the treatment of chronic hepatitis B virus (HBV) to eliminate covalently closed circular DNA with direct cuts and edits, as well as to inactivate integrated HBV DNA with the goal of long-lasting reductions in hepatitis B surface antigen; and PBGENE-3243 for the treatment of m.3243 associated mitochondrial myopathy. In addition, the company develops PBGENE-NVS (insertion) for sickle cell and beta thalassemia diseases; PBGENE-DMD (excision) for duchenne muscular dystrophy; PBGENE-LIVER (insertion), a liver directed target; PBGENE-CNS (excision), a central nervous system directed target; and iECURE-OTC (insertion) for ornithine transcarbamylase deficiency. It has collaboration agreements with Novartis Pharma AG to discover and develop in vivo gene editing products; TG Cell Therapy, Inc. to develop, manufacture, and commercialize azer-cel for autoimmune diseases and other indications outside of cancer; and iECURE, Inc. to develop ARCUS-based gene-insertion therapies. Precision BioSciences, Inc. was incorporated in 2006 and is headquartered in Durham, North Carolina.</t>
  </si>
  <si>
    <t>Precision BioSciences, Inc.</t>
  </si>
  <si>
    <t>NasdaqCM:DTIL</t>
  </si>
  <si>
    <t>Immix Biopharma, Inc., a clinical-stage biopharmaceutical company, engages in the development of chimeric antigen receptor cell therapy in light chain Amyloidosis and immune-mediated diseases in the United States and Australia. The company’ lead product is NXC-201 for relapsed/refractory AL Amyloidos. It has a clinical collaboration and supply agreement with BeiGene Ltd. for a combination Phase 1b clinical trial in solid tumors of IMX-110 and anti-PD-1 Tislelizumab. Immix Biopharma, Inc., was incorporated in 2012 and is headquartered in Los Angeles, California.</t>
  </si>
  <si>
    <t>Immix Biopharma, Inc.</t>
  </si>
  <si>
    <t>NasdaqCM:IMMX</t>
  </si>
  <si>
    <t>Sagimet Biosciences Inc., a clinical-stage biopharmaceutical company, develops novel therapeutics called fatty acid synthase (FASN) inhibitors for the treatment of diseases that result from dysfunctional metabolic pathways in the United States. The company’s lead drug candidate is Denifanstat, an oral, once-daily pill and selective FASN inhibitor for the treatment of metabolic dysfunction-associated steatohepatitis. It also develops TVB-3567, a FASN inhibitor for the treatment of acne; and other oncology programs, such as various solid tumor and glioblastoma. The company was formerly known as 3-V Biosciences, Inc. and changed its name to Sagimet Biosciences Inc. in August 2019. Sagimet Biosciences Inc. was incorporated in 2006 and is headquartered in San Mateo, California.</t>
  </si>
  <si>
    <t>Sagimet Biosciences Inc.</t>
  </si>
  <si>
    <t>NasdaqGM:SGMT</t>
  </si>
  <si>
    <t>Crescent Biopharma, Inc., a biotechnology company, researches and develops cancer therapy candidates. Its pipeline includes CR-001, a proprietary anti-PD-1/anti-VEGF bispecific antibody to treat solid tumors; and CR-002, and CR-003. The company is headquartered in Waltham, Massachusetts.</t>
  </si>
  <si>
    <t>Crescent Biopharma, Inc.</t>
  </si>
  <si>
    <t>NasdaqCM:CBIO</t>
  </si>
  <si>
    <t>Protalix BioTherapeutics, Inc., a biopharmaceutical company, engages in the development, production, and commercialization of recombinant therapeutic proteins based on the ProCellEx plant cell-based protein expression system. The company offers Elelyso for the treatment of Gaucher disease; and Elfabrio for the treatment of adult patients with a confirmed diagnosis of Fabry disease. It is also developing PRX-115, a plant cell expressed recombinant PEGylated Uricase, which is in Phase 2 trial for the treatment of gout; and PRX-119, a plant cell expressed PEGylated recombinant human DNase I product candidate for the treatment of neutrophil extracellular traps diseases. The company has agreements and partnerships with Pfizer; Fundação Oswaldo Cruz; and Chiesi Farmaceutici S.p.A. It operates in the United States, Australia, Canada, Israel, Brazil, Russia, and Turkey. The company is headquartered in Hackensack. New Jersey.</t>
  </si>
  <si>
    <t>Protalix BioTherapeutics, Inc.</t>
  </si>
  <si>
    <t>NYSEAM:PLX</t>
  </si>
  <si>
    <t>Kyverna Therapeutics, Inc., a clinical-stage biopharmaceutical company, focuses on developing cell therapies for patients with autoimmune diseases. Its lead product candidate is KYV-101, an autologous CD19 CAR T-cell product candidate for the treatment of stiff person syndrome, myasthenia gravis, and lupus nephritis, as well as multiple sclerosis and systemic sclerosis. The company is also developing KYV-102, an autologous CD19 CAR T-cell product candidate with whole blood rapid manufacturing; and KYV-201, an allogeneic CD19 CAR T-cell product candidate. It has a license and collaboration agreement with Intellia Therapeutics, Inc. to research and develop an allogeneic CD19-directed CAR cell therapy product. The company was formerly known as BAIT Therapeutics, Inc. and changed its name to Kyverna Therapeutics, Inc. in October 2019. Kyverna Therapeutics, Inc. was incorporated in 2018 and is headquartered in Emeryville, California.</t>
  </si>
  <si>
    <t>Kyverna Therapeutics, Inc.</t>
  </si>
  <si>
    <t>NasdaqGS:KYTX</t>
  </si>
  <si>
    <t>Rocket Pharmaceuticals, Inc., together with its subsidiaries, operates as a late-stage biotechnology company that focuses on developing gene therapies for rare and devastating diseases in the United States. It develops vivo adeno-associated viral (AAV) programs, which include programs for Danon disease (DD), a multi-organ lysosomal-associated disorder leading to early death due to heart failure (RP-A501), which is in Phase 2 trial; Plakophilin-2 Arrhythmogenic Cardiomyopathy (PKP2-ACM), an inheritable cardiac disorder that is characterized by a progressive loss of cardiac muscle mass, severe right ventricular dilation, dysplasia, fibrofatty replacement of the myocardium and a high propensity to arrhythmias and sudden death (RP-A601), which is in phase 1; and BAG3 Dilated Cardiomyopathy (BAG3-DCM), which is a form of cardiomyopathy and is characterized by progressive thinning of the walls of the heart, which is in preclinical stage. It also develops vivo lentiviral (LV) programs, which include programs for Leukocyte Adhesion Deficiency-I (LAD-I), a genetic disorder that causes the immune system to malfunction (RP-L201); Fanconi Anemia (FA), a genetic defect in the bone marrow that reduces production of blood cells or promotes the production of faulty blood cells (RP-L102); and Pyruvate Kinase Deficiency (PKD), a red blood cell autosomal recessive disorder that results in chronic non-spherocytic hemolytic anemia (RP-L301). It has license agreements with Centro de Investigaciones Energéticas, Medioambientales y Tecnológicas, Centro de Investigacion Biomedica En Red, and Fundacion Instituto de investigacion Sanitaria Fundacion Jimenez Diaz; UCL Business PLC; The Regents of the University of California; REGENXBIO, Inc.; and Temple University. Rocket Pharmaceuticals, Inc. was founded in 1999 and is headquartered in Cranbury, New Jersey.</t>
  </si>
  <si>
    <t>Rocket Pharmaceuticals, Inc.</t>
  </si>
  <si>
    <t>NasdaqGM:RCKT</t>
  </si>
  <si>
    <t>NovaBay Pharmaceuticals, Inc. does not have significant operations. Previously, the company was engaged in the development and sale of eyecare, wound care, and skin care products in the United States and internationally. The company was formerly known as NovaCal Pharmaceuticals, Inc. and changed its name to NovaBay Pharmaceuticals, Inc. in February 2007. NovaBay Pharmaceuticals, Inc. was incorporated in 2000 and is headquartered in Emeryville, California.</t>
  </si>
  <si>
    <t>NovaBay Pharmaceuticals, Inc.</t>
  </si>
  <si>
    <t>NYSEAM:NBY</t>
  </si>
  <si>
    <t>Contineum Therapeutics, Inc., a clinical stage biopharmaceutical company, engages in developing of small molecules different therapies for neuroscience, inflammation, and immunology indications with high unmet need in the United States. The company’s lead asset is PIPE-791, a novel, brain penetrant, small molecule inhibitor of the lysophosphatidic acid 1 receptor (LPA1R) for the treatment of idiopathic pulmonary fibrosis, progressive multiple sclerosis, and chronic pain. It also develops PIPE-307, a novel, small molecule selective inhibitor of the muscarinic type 1 M1 receptor which is in Phase 2 clinical trial to treat depression and relapse remitting MS; and CTX-343, a peripherally restricted LPA1R antagonist which is a brain penetrant drug candidate. The company was formerly known as Pipeline Therapeutics, Inc. and changed its name to Contineum Therapeutics, Inc. in November 2023. Contineum Therapeutics, Inc. was incorporated in 2009 and is headquartered in San Diego, California.</t>
  </si>
  <si>
    <t>Contineum Therapeutics, Inc.</t>
  </si>
  <si>
    <t>NasdaqGS:CTNM</t>
  </si>
  <si>
    <t>AVITA Medical, Inc., together with its subsidiaries, operates as a therapeutic acute wound care company in the United States, Japan, the European Union, Australia, and the United Kingdom. The company’s lead product is the RECELL System, a cell harvesting device used for the treatment of thermal burn wounds and full-thickness skin defects, as well as for repigmentation of stable depigmented vitiligo lesions. It also provides RECALL autologous cell harvesting device, which can treat areas of up to 1,920 cm2; RECELL autologous cell harvesting device with ease-of-use, an enhanced ease-of-use device that can treat areas of up to 1,920 cm²; and RECELL GO mini autologous cell harvesting device, a line extension of the RECELL GO system to treat smaller wounds up to 480 cm2, as well as RECELL GO autologous cell harvesting device consisting of RECELL GO processing device, which controls and manages the pressure applied to disaggregate the donor skin cells and controls the incubation time of the RECELL Enzyme to optimize cell yield and promote cell viability; and RECELL GO preparation kit, which can treat areas up to 1,920 cm2. In addition, the company markets, sells, and distributes PermeaDerm, a biosynthetic wound matrix; and Cohealyx, a collagen-based dermal matrix. It serves hospitals, treatment centers, and distributors. The company was formerly known as AVITA Therapeutics, Inc. and changed its name to AVITA Medical, Inc. in December 2020. AVITA Medical, Inc. is headquartered in Valencia, California.</t>
  </si>
  <si>
    <t>AVITA Medical, Inc.</t>
  </si>
  <si>
    <t>NasdaqCM:RCEL</t>
  </si>
  <si>
    <t>China SXT Pharmaceuticals, Inc., a pharmaceutical company, engages in the research, development, manufacture, marketing, and sale of traditional Chinese medicine pieces (TCMP) in China. The company offers advanced, fine, and regular TCMP products, and raw medicinal material, such as SanQiFen, HongQi, SuMu, JiangXiang, CuYanHuSuo, XiaTianWu, LuXueJing, XueJie, ChaoSuanZaoRen, HongQuMi, ChuanBeiMu, HuangShuKuiHua, WuWeiZi, DingXiang, RenShen, QingGuo, JueMingZi, ShaRen, and ChenXiang. It provides its products under the Suxuantang, Hui Chun Tang, and Tong Ren Tang brands. The company serves pharmaceutical companies, chain pharmacies, and hospitals, as well as pharmaceutical distributors. China SXT Pharmaceuticals, Inc. was incorporated in 2005 and is headquartered in Taizhou, China.</t>
  </si>
  <si>
    <t>China SXT Pharmaceuticals, Inc.</t>
  </si>
  <si>
    <t>NasdaqCM:SXTC</t>
  </si>
  <si>
    <t>Prenetics Global Limited, a health sciences company, focuses on advancing consumer health in Hong Kong, the United States, and internationally. It sells health and wellness products under the IM8 brand name; and provides fulfillment and distribution services for sports nutrition products under the Europa brand. The company is also involved in the operation of CircleDNA, a consumer genetic testing brand that uses next-generation sequencing (NGS) technology to provide comprehensive insights into health, wellness, and genetic predispositions. Prenetics Global Limited was founded in 2014 and is headquartered in Quarry Bay, Hong Kong.</t>
  </si>
  <si>
    <t>Prenetics Global Limited</t>
  </si>
  <si>
    <t>NasdaqGM:PRE</t>
  </si>
  <si>
    <t>Zura Bio Limited, a clinical-stage biotechnology company, develops medicines for immune and inflammatory disorders in the United States. The company develops Tibulizumab, an immunoglobulin G-single-chain variable fragment bispecific dual-antagonist antibody engineered by the fusion of ixekizumab and tabalumab that neutralizes interleukin (IL)-17A and B-cell activating factor, which is in Phase 2 clinical trial development. It is also developing Torudokimab (ZB-880), a monoclonal antibody that neutralizes IL-33 to prevent ST2-dependent and ST2-independent inflammation, which has completed Phase 1/2 clinical studies; and Crebankitug (ZB-168), a monoclonal antibody that binds and neutralizes the IL-7 receptor alpha chain that impact on diseases driven by IL-7 and thymic stromal lymphopoietin immune pathways, which has completed Phase 1/1b clinical studies. Zura Bio Limited was founded in 2022 and is headquartered in Henderson, Nevada.</t>
  </si>
  <si>
    <t>Zura Bio Limited</t>
  </si>
  <si>
    <t>NasdaqCM:ZURA</t>
  </si>
  <si>
    <t>CareCloud, Inc., a healthcare information technology (IT) company, provides technology-enabled business solutions, Software-as-a-Service offerings, and related business services to healthcare providers and hospitals primarily in the United States. It operates in two segments, Healthcare IT and Medical Practice Management. The company’s portfolio of proprietary software and business services includes technology-enabled business solutions; cloud-based software; digital health services; healthcare IT professional services and staffing; and medical practice management services. It also offers revenue cycle management services, healthcare claims clearinghouse, and medical coding and credentialing services; electronic health records, practice management software and related capabilities, patient experience management solutions, business intelligence and healthcare analytics platforms, and customized applications, interfaces, and various other technology solutions, as well as artificial intelligence, such as CareCloud cirrusAI, AI-powered clinical decision support, AI-powered virtual support assistant, AI-driven appeals, and CareCloud cirrusAI. In addition, the company provides chronic care management, remote patient monitoring, and telemedicine solutions; and professional and consulting services, workforce augmentation and on-demand staffing, and strategic advisory services. Further, it offers medical practice management services to medical practices comprising appropriate facilities, equipment, supplies, support services, nurses, and administrative support staff, as well as management, bill-paying, and financial advisory services. It serves physicians, nurses, nurse practitioners, therapists, physician assistants, and other clinicians that render bills for their services. The company was formerly known as MTBC, Inc. and changed its name to CareCloud, Inc. in March 2021. CareCloud, Inc. was founded in 1999 and is headquartered in Somerset, New Jersey.</t>
  </si>
  <si>
    <t>CareCloud, Inc.</t>
  </si>
  <si>
    <t>NasdaqGM:CCLD</t>
  </si>
  <si>
    <t>Orchestra BioMed Holdings, Inc. operates as a biomedical company in the United States. The company’s flagship product candidates include Atrioventricular Interval Modulation, a bioelectronic therapy candidate designed to immediately, substantially, and persistently lower blood pressure; and Virtue Sirolimus AngioInfusion Balloon for the treatment of atherosclerotic artery disease. It also develops Cardiac Neuromodulation Therapy for heart failure, or potential treatment of clinical indications; and CNT-HF, a bioelectronic product candidate that aims to reduce chronic sympathetic nervous system activity in heart failure. In addition, the company offers FreeHold devices and additional minimally invasive surgery enabling devices; and Pure-Vu system, a medical device to facilitate the cleansing of a poorly prepared gastrointestinal tract during colonoscopy and upper gastrointestinal endoscopy procedures. It has a collaboration agreement with Medtronic, Inc. for the development of AVIM therapy for the treatment of HTN in pacemaker-indicated patients; and a strategic collaboration with Terumo Corporation and Terumo Medical Corporation for the development and commercialization of Virtue SAB for the treatment of coronary and peripheral artery disease. Orchestra BioMed Holdings, Inc. was founded in 2018 and is headquartered in New Hope, Pennsylvania.</t>
  </si>
  <si>
    <t>Orchestra BioMed Holdings, Inc.</t>
  </si>
  <si>
    <t>NasdaqGM:OBIO</t>
  </si>
  <si>
    <t>Sangamo Therapeutics, Inc., a clinical-stage genomic medicine company, focuses on translating science into medicines that transform the lives of patients and families afflicted with serious diseases in the United States. The company’s clinical-stage product candidates are ST-920, a gene therapy product candidate, which is in Phase 1/2 clinical study for the treatment of Fabry disease; TX200, a chimeric antigen receptor engineered regulatory T cell (CAR-Treg) therapy product candidate that is in Phase 1/2 clinical study for the prevention of immune-mediated rejection in HLA-A2 mismatched kidney transplantation; and SB-525, a gene therapy product candidate, which is in Phase 3 clinical trial for the treatment of moderately severe to severe hemophilia A. Its preclinical development products focus on tauopathies, ALS/FTD, and huntington's diseases Sangamo Therapeutics, Inc. has collaborative and strategic partnerships with Biogen MA, Inc.; Kite Pharma, Inc.; Pfizer Inc.; Sanofi S.A.; Novartis Institutes for BioMedical Research, Inc.; Shire International GmbH; Dow AgroSciences LLC; Sigma-Aldrich Corporation; Genentech, Inc.; and Open Monoclonal Technology, Inc. The company was formerly known as Sangamo BioSciences, Inc. and changed its name to Sangamo Therapeutics, Inc. in January 2017. The company was incorporated in 1995 and is headquartered in Richmond, California.</t>
  </si>
  <si>
    <t>Sangamo Therapeutics, Inc.</t>
  </si>
  <si>
    <t>NasdaqCM:SGMO</t>
  </si>
  <si>
    <t>Nano-X Imaging Ltd. develops a commercial-grade tomographic imaging device with a digital X-ray source. It provides teleradiology services and develops artificial intelligence applications to be used in real-world medical imaging applications. The company’s solutions include Nanox Multi Source System comprising Nanox.ARC, a medical tomographic imaging system incorporating its digital X-ray source; and Nanox. CLOUD, a platform which employs a matching engine to match medical images to radiologists that provides image repository, connectivity to diagnostic assistive AI systems, billing, and reporting. It also offers Nanox.MARKETPLACE, which connects imaging facilities with radiologists and enables radiologists to provide and obtain remote interpretations of imaging data; Nanox.CONNECT to receive local regulatory approvals and explore and evaluate the business model and the potential service; artificial intelligence (AI)-based software imaging solutions to hospitals, health maintenance organizations, integrated delivery networks, pharmaceutical companies, and insurers that are designed to identify or predict undiagnosed or underdiagnosed medical conditions through the mining of data included in images of existing computed tomography scans; Teleradiology Services, which provide imaging interpretation services for radiology practices, hospitals, medical clinics, diagnostic imaging centers and mobile imaging service providers, urgent care facilities, and multi-specialty physician groups. The company was founded in 2011 and is headquartered in Petah Tikva, Israel.</t>
  </si>
  <si>
    <t>Nano-X Imaging Ltd.</t>
  </si>
  <si>
    <t>NasdaqGM:NNOX</t>
  </si>
  <si>
    <t>Cypherpunk Technologies Inc., a biopharmaceutical company, acquires and develops antibody therapies for the treatment of cancer. Its lead clinical stage drug candidate includes DKN-01, a monoclonal antibody that inhibits Dickkopf-related protein 1, which is in various ongoing clinical trials for treating esophagogastric and gynecologic cancers, and colorectal cancer. The company also develops FL-501, a monoclonal antibody that inhibits GDF-15 protein that is in preclinical trial. It has an option and license agreement with Adimab, LLC and BeiGene, Ltd. to develop and commercialize DKN-01 in Asia (excluding Japan), Australia, and New Zealand. The company was formerly known as Leap Therapeutics, Inc. and changed its name to Cypherpunk Technologies Inc. in November 2025. The company was incorporated in 2011 and is based in Cambridge, Massachusetts.</t>
  </si>
  <si>
    <t>Cypherpunk Technologies Inc.</t>
  </si>
  <si>
    <t>NasdaqCM:CYPH</t>
  </si>
  <si>
    <t>FibroGen, Inc., a biopharmaceutical company, discovers, develops, and commercializes therapeutics to treat serious unmet medical needs. Its lead product candidates are Roxadustat, a small molecule inhibitor of hypoxia-inducible factor prolyl hydroxylase activity, which has completed Phase III clinical development for the treatment of anemia in chronic kidney disease in China, Europe, Japan, and other countries, as well as in Phase III clinical development for anemia related with myelodysplastic syndromes. Its pipeline products include FG-3165 and FG-3175, an anti-GAL-9 antibody for treatment of solid tumors. The company has collaboration agreements with Astellas Pharma Inc. and AstraZeneca AB. FibroGen, Inc. was incorporated in 1993 and is headquartered in San Francisco, California.</t>
  </si>
  <si>
    <t>FibroGen, Inc.</t>
  </si>
  <si>
    <t>NasdaqGS:FGEN</t>
  </si>
  <si>
    <t>Rapid Micro Biosystems, Inc., a life sciences technology company, provides products for the detection of microbial contamination in the manufacture of pharmaceutical, medical devices, and personal care products in the United States, Germany, Switzerland, Japan, and internationally. The company offers Growth Direct platform, which includes growth direct system, proprietary consumables, lab information management system connection software, and customer support and validation services. Its platform automates and modernizes the manual microbial quality control (MQC) testing workflows for therapeutic modalities, such as biologics, vaccines, cell and gene therapies, and sterile injectables. The company also provides onsite technical training services. Its solutions are used in environmental monitoring, water, bioburden, and sterility release testing applications. In addition, the company offers RMBNucleus Mold Alarm software; and Growth Direct LIMS connection software. Rapid Micro Biosystems, Inc. was formerly known as Genomic Profiling Systems, Inc. and changed its name to Rapid Micro Biosystems, Inc. The company was incorporated in 2006 and is headquartered in Lexington, Massachusetts.</t>
  </si>
  <si>
    <t>Rapid Micro Biosystems, Inc.</t>
  </si>
  <si>
    <t>NasdaqCM:RPID</t>
  </si>
  <si>
    <t>Elicio Therapeutics, Inc., a clinical-stage biotechnology company, develops immunotherapies for the treatment of cancer. Its lead product candidate is ELI-002, a multivalent lymph node–targeted amphiphile (AMP) peptide vaccine that is in Phase II clinical trial to target seven Kirsten rat sarcoma viral oncogene homolog driver mutations. The company also develops ELI-007, a multivalent lymph node–targeted AMP peptide vaccine in preclinical studies for the treatment of mutant b-raf murine sarcoma viral oncogene homolog B1-driven cancers; and ELI-008, a multivalent lymph node–targeted AMP peptide vaccine in preclinical studies for use in the treatment of mutated tumor protein p53 expressing cancers. Elicio Therapeutics, Inc. is headquartered in Boston, Massachusetts.</t>
  </si>
  <si>
    <t>Elicio Therapeutics, Inc.</t>
  </si>
  <si>
    <t>NasdaqCM:ELTX</t>
  </si>
  <si>
    <t>Fractyl Health, Inc., a metabolic therapeutics company, develops therapies for the treatment of type 2 diabetes (T2D) and obesity. The company develops Revita DMR System (Revita), an outpatient procedural therapy designed to durably modify duodenal dysfunction, a pathologic consequence of a high fat and high sugar diet, which can initiate T2D and obesity in humans. It develops Rejuva, a novel adeno-associated virus delivered pancreatic gene therapy platform that is designed to enable long-term remission of T2D and obesity by durably altering metabolic hormone function in the pancreatic islet cells of patients. Fractyl Health, Inc. was formerly known as Fractyl Laboratories Inc. and changed its name to Fractyl Health, Inc. on June 09, 2021. The company was incorporated in 2010 and is headquartered in Burlington, Massachusetts.</t>
  </si>
  <si>
    <t>Fractyl Health, Inc.</t>
  </si>
  <si>
    <t>NasdaqGM:GUTS</t>
  </si>
  <si>
    <t>Adverum Biotechnologies, Inc., a clinical-stage company, develops gene therapy product candidates to treat ocular diseases. Its lead product candidate is ixoberogene soroparvovec Ixo-vec, a single intravitreal injection gene therapy candidate used for the treatment of patients with wet age-related macular degeneration and diabetic macular edema which is in phase 2 clinical trials. The company is developing BGTF-027 (AAV.7m8-L-opsin), a novel gene therapy product candidate designed to deliver a functional copy of the OPN1LW gene to the foveal cones of patients suffering from blue cone monochromacy. Adverum Biotechnologies, Inc. has license and collaboration agreements with University of California; GenSight Biologics; Ray Therapeutics; Lexeo Therapeutics; and Virovek, Inc. The company was formerly known as Avalanche Biotechnologies, Inc. and changed its name to Adverum Biotechnologies, Inc. in May 2016. Adverum Biotechnologies, Inc. was incorporated in 2006 and is headquartered in Redwood City, California.</t>
  </si>
  <si>
    <t>Adverum Biotechnologies, Inc.</t>
  </si>
  <si>
    <t>NasdaqCM:ADVM</t>
  </si>
  <si>
    <t>Forte Biosciences, Inc. operates as a clinical-stage biopharmaceutical company in the United States. The company’s lead product candidate is the FB-102, a proprietary anti-CD122 monoclonal antibody therapeutic candidate for various autoimmune and autoimmune-related indications, such as graft-vs-host disease, vitiligo, and alopecia areata, as well as for celiac disease and non-segmental vitiligo. Forte Biosciences, Inc. is headquartered in Dallas, Texas.</t>
  </si>
  <si>
    <t>Forte Biosciences, Inc.</t>
  </si>
  <si>
    <t>NasdaqCM:FBRX</t>
  </si>
  <si>
    <t>Codexis, Inc. provides enzymatic solutions for therapeutics manufacturing, leveraging its proprietary CodeEvolver technology platform to discover, develop, and enhance novel enzymes in the United States, Canada, Latin America, Europe, the Middle East, Africa, Australia, New Zealand, Southeast Asia, and China. The company develops its proprietary ECO Synthesis manufacturing platform to enable the scaled manufacture of RNAi therapeutics through an enzymatic route. It has a license agreement with Aldevron LLC and Pfizer Inc. The company was incorporated in 2002 and is headquartered in Redwood City, California.</t>
  </si>
  <si>
    <t>Codexis, Inc.</t>
  </si>
  <si>
    <t>NasdaqGS:CDXS</t>
  </si>
  <si>
    <t>SELLAS Life Sciences Group, Inc., a late-stage clinical biopharmaceutical company, focuses on the development of novel therapeutics for various cancer indications in the United States. The company’s lead product candidate is galinpepimut-S (GPS), a peptide immunotherapy directed against the Wilms tumor 1, antigen; and SLS009 (tambiciclib), a selective small molecule cyclin-dependent kinase 9, or CDK9, inhibitor. It has a strategic collaboration with Merck &amp; Co., Inc. to evaluate GPS as it is administered in combination with PD1 blocker pembrolizumab in a Phase 1/2 clinical trial enrolling patients in up to five cancer indications, including hematologic malignancies and solid tumors; and GenFleet Therapeutics (Shanghai), Inc. for the development and commercialization of GFH009. SELLAS Life Sciences Group, Inc. is headquartered in New York, New York.</t>
  </si>
  <si>
    <t>SELLAS Life Sciences Group, Inc.</t>
  </si>
  <si>
    <t>NasdaqCM:SLS</t>
  </si>
  <si>
    <t>PepGen Inc., a clinical-stage biotechnology company, develops oligonucleotide therapeutics for the treatment of severe neuromuscular and neurologic diseases in the United States. Its lead product candidates comprise PGN-EDO51, an EDO peptide which is Phase 2 clinical trial to treat duchenne muscular dystrophy (DMD) patients that are amenable to an exon 51-skipping approach; PGN-EDODM1, an EDO peptide-conjugated PMO, which is in Phase 2 clinical trial for the treatment of myotonic dystrophy type 1; and PGN-EDO53, which is in preclinical trial to treat duchenne muscular dystrophy. The company was founded in 2018 and is based in Boston, Massachusetts.</t>
  </si>
  <si>
    <t>PepGen Inc.</t>
  </si>
  <si>
    <t>NasdaqGS:PEPG</t>
  </si>
  <si>
    <t>Avalo Therapeutics, Inc., a clinical stage biotechnology company, focuses on the development of therapies for the treatment of immune dysregulation in the Unites States. Its lead asset includes AVTX-009, a humanized monoclonal antibody that binds to interleukin-1ß, which is in phase 2 clinical trial to treat inflammatory diseases. The company was formerly known as Cerecor Inc. and changed its name to Avalo Therapeutics, Inc. in August 2021. Avalo Therapeutics, Inc. was incorporated in 2011 and is headquartered in Rockville, Maryland.</t>
  </si>
  <si>
    <t>Avalo Therapeutics, Inc.</t>
  </si>
  <si>
    <t>NasdaqCM:AVTX</t>
  </si>
  <si>
    <t>Apyx Medical Corporation, an energy technology company, designs, develops, manufactures, and sells electrosurgical equipment and medical devices in the United States and internationally. The company operates through two segments: Advanced Energy and Original Equipment Manufacturing (OEM). It offers helium plasma generator for the delivery of RF energy and helium plasma to cut, coagulate, and ablate soft tissue during open and minimally invasive surgical procedures; and a portfolio of single-use handpieces and accessories for open and laparoscopic procedures. The company’s helium plasma technology products are marketed and sold under the Renuvion name in the cosmetic surgery market and under the J-Plasma name in the hospital surgical market. It also develops and manufactures OEM generators and related accessories. The company was formerly known as Bovie Medical Corporation and changed its name to Apyx Medical Corporation in January 2019. Apyx Medical Corporation was incorporated in 1982 and is based in Clearwater, Florida.</t>
  </si>
  <si>
    <t>Apyx Medical Corporation</t>
  </si>
  <si>
    <t>NasdaqGS:APYX</t>
  </si>
  <si>
    <t>biote Corp. operates in practice-building business within the hormone optimization space. It trains physicians and nurse practitioners in hormone optimization using bioidentical hormone replacement pellet therapy in men and women experiencing hormonal imbalance. The company offers Biote Method, a comprehensive end-to-end practice building platform that provides Biote-certified practitioners with the components developed for practitioners in the hormone optimization space comprising Biote Method education, training, and certification; practice management software that allows Biote-certified practitioners to order, track, and manage hormone optimization product inventory and meet other administrative requirements; inventory management software to monitor pellet inventory; and information regarding available hormone replacement therapy products, as well as digital and point-of-care marketing support. It also sells dietary supplements under the Biote brand; and sterile pellet insertion kits that is used with hormone optimization therapies for male and female. The company was founded in 2012 and is headquartered in Irving, Texas.</t>
  </si>
  <si>
    <t>biote Corp.</t>
  </si>
  <si>
    <t>NasdaqGM:BTMD</t>
  </si>
  <si>
    <t>Lucid Diagnostics Inc. operates as a commercial-stage medical diagnostics technology company in the United States. The company focuses on patients with gastroesophageal reflux disease (GERD) who are at risk of developing esophageal precancer and cancer, primarily highly lethal esophageal adenocarcinoma. Its flagship product, the EsoGuard Esophageal DNA Test performed on samples collected with the EsoCheck Esophageal Cell collection device, a testing tool with the goal of preventing EAC deaths through early detection of esophageal precancer in at-risk GERD patients. The company was incorporated in 2018 and is based in New York, New York. Lucid Diagnostics Inc. operates as a subsidiary of PAVmed Inc.</t>
  </si>
  <si>
    <t>Lucid Diagnostics Inc.</t>
  </si>
  <si>
    <t>NasdaqCM:LUCD</t>
  </si>
  <si>
    <t>Acme United Corporation supplies cutting, measuring, first aid, and sharpening products to the school, home, office, hardware, sporting goods, and industrial markets in the United States, Canada, Europe, and internationally. The company offers scissors, shears, knives, rulers, pencil sharpeners, paper trimmers, safety cutters, lettering products, glue guns, and other craft products under the Westcott brand name; and cutting tools under the Clauss brand. It also provides sharpening knives, scissors, chisels, skis, skates, and other edges under the DMT brand. In addition, the company offers first aid kits and safety solutions under the First Aid Only brand; portable eyewash solution and over-the-counter medication, including active ingredients aspirin, acetaminophen, and ibuprofen under the PhysiciansCare brand; bodily fluid and spill clean-up solution under the Spill Magic brand; various first aid kit, refill, and safety supplies, including CPR kits, burn kits, and automotive and emergency first aid kits under the First Aid Central; first aid kits for the promotional products industry under Safety Made brand; and alcohol prep pads, alcohol wipes, benzalkonium chloride wipes, various antiseptic wipes under the Med-Nap brand. It sells its products directly and through its independent manufacturer representatives to wholesale, contract, and retail stationery distributors; office supply superstores, mass market retailers, industrial and medical distributors, school supply distributors, drug store retailers, sporting goods stores, hardware chains, and wholesale florists, as well as through its websites. The company was formerly known as Acme Shear Company and changed its name to Acme United Corporation in 1971. Acme United Corporation was founded in 1867 and is based in Shelton, Connecticut.</t>
  </si>
  <si>
    <t>Acme United Corporation</t>
  </si>
  <si>
    <t>NYSEAM:ACU</t>
  </si>
  <si>
    <t>Milestone Pharmaceuticals Inc., a biopharmaceutical company, focuses on the development and commercialization of cardiovascular medicines in the United States and Canada. The company’s lead product candidate is etripamil, a novel and potent calcium channel blocker, which has completed phase III clinical trial for the treatment of paroxysmal supraventricular tachycardia; and Phase II clinical trial for the treatment of atrial fibrillation and rapid ventricular rate. It has a license and collaboration agreement with Corxel Pharmaceuticals to develop and commercialize etripamil. Milestone Pharmaceuticals Inc.was incorporated in 2003 and is headquartered in Montreal, Canada.</t>
  </si>
  <si>
    <t>Milestone Pharmaceuticals Inc.</t>
  </si>
  <si>
    <t>NasdaqGS:MIST</t>
  </si>
  <si>
    <t>Capricor Therapeutics, Inc., a clinical-stage biotechnology company, engages in the development of transformative cell and exosome-based therapeutics for treating duchenne muscular dystrophy (DMD) and other diseases with unmet medical needs in the United States. Its lead product candidate is the Deramiocel, an allogeneic cardiosphere-derived cells, which is in phase 3 clinical trial for the treatment of DMD. The company also develops Exosome protein-based vaccine, which is in preclinical trial to treat SARS-CoV-2; StealthX Exosome Platform, and exosome platform program consists of engineered exosomes for vaccine and therapeutic development and is in preclinical trial. In addition, it engages in developing StealthX, an engineered exosome-based vaccine candidate, under phase 1 clinical study for a range of therapeutic applications, including targeted RNA, protein, and small molecule therapeutics to treat or prevent a variety of diseases; and CAP-2003, and allogeneic cardiosphere-derived cells-exosomes, which is in preclinical trial to treat DMD. It has license agreement with Johns Hopkins University, University of Rome License, and Cedars-Sinai Medical Center to develop and commercialize licensed products and licensed services under the licensed patent rights in all fields and a nonexclusive right to the know-how; Cell Line License Agreement with Life Technologies for the development of exosomes platform. The company was founded in 2005 and is headquartered in San Diego, California.</t>
  </si>
  <si>
    <t>Capricor Therapeutics, Inc.</t>
  </si>
  <si>
    <t>NasdaqCM:CAPR</t>
  </si>
  <si>
    <t>Scilex Holding Company focuses on acquiring, developing, and commercializing non-opioid pain management products for the treatment of acute and chronic pain. Its commercial products include ZTlido (lidocaine topical system) 1.8% (ZTlido), a prescription lidocaine topical product for the relief of neuropathic pain associated with postherpetic neuralgia (PHN), which is a form of post-shingles nerve pain; ELYXYB, a ready-to-use oral solution for the acute treatment of migraine with or without aura in adults; and GLOPERBA, a liquid oral version of the anti-gout medicine colchicine indicated for the prophylaxis of painful gout flares in adults. The company also develops three product candidates, including SP-102 (10 mg, dexamethasone sodium phosphate viscous gel - SEMDEXA), a novel viscous gel formulation of a used corticosteroid for epidural injections, which has completed a phase 3 study to treat lumbosacral radicular pain or sciatica; SP-103 (lidocaine topical system) 5.4%, a formulation of ZTlido for the treatment of chronic neck pain and low back pain (LBP) that has completed a phase 2 trial; and SP-104 (4.5 mg low-dose naltrexone hydrochloride delayed-release capsules), a novel low-dose delayed-release naltrexone hydrochloride, which has completed phase 1 trials for the treatment of fibromyalgia. It has an agreement with Oishi and Itochu to develop lidocaine tape products, including ZTlido and SP-103; and Lifecore Biomedical, LLC for clinical trial material manufacturing and development services for SEMDEXA. Scilex Holding Company is headquartered in Palo Alto, California.</t>
  </si>
  <si>
    <t>Scilex Holding Company</t>
  </si>
  <si>
    <t>NasdaqCM:SCLX</t>
  </si>
  <si>
    <t>Quanterix Corporation, a life sciences company, engages in development and marketing of digital immunoassay platforms that advances precision health for life sciences research and diagnostics in North America, Europe, the Middle East, Africa, and the Asia Pacific regions. The company offers HD-X instrument, a protein detection platform; and SR-X instrument that enables researchers to apply Simoa detection in an expanded range of applications. It also provides SP-X instrument that is based on Simoa planar array technology for the measurement of multiplex chemiluminescent immunoassays. The company’s products include assays include all components required to run enzyme-based immunoassay, such as beads, capture and detector reagents, and enzyme reagents and substrate; and replacement parts, reagents, and antibodies. In addition, the company offers contract research services, including sample testing, homebrew assay development, custom assay development, lucent diagnostic, and LDT testing services. The company primarily operates in the areas of neurology, oncology and immunology, and inflammation. It sells its products for the life science research sector primarily to laboratories associated with academic and governmental research institutions, as well as pharmaceutical, biotechnology, and contract research companies through a direct field sale, support organizations, and distributors or sales agents. The company was formerly known as Digital Genomics, Inc. and changed its name to Quanterix Corporation in August 2007. Quanterix Corporation was incorporated in 2007 and is headquartered in Billerica, Massachusetts.</t>
  </si>
  <si>
    <t>Quanterix Corporation</t>
  </si>
  <si>
    <t>NasdaqGM:QTRX</t>
  </si>
  <si>
    <t>Cullinan Therapeutics, Inc., a clinical-stage biopharmaceutical company, develops therapies for autoimmune diseases and cancer in the United States. The company develops zipalertinib, a bioavailable small molecule in Phase 3 trial for the treatment of patients with non-small cell lung cancer; CLN-978, a T cell engager to treat systemic lupus erythematosus and rheumatoid arthritis; and CLN-619, a monoclonal antibody in Phase 1 trial for the treatment of solid tumors and multiple myeloma. Its development products also include CLN-049, a humanized bispecific antibody in Phase 1 trial for the treatment of acute myeloid leukemia (AML) or myelodysplastic syndrome, as well as measurable residual disease positive AML; and CLN-617, a fusion protein in Phase 1 trial for the treatment of solid tumors. It has a collaboration agreement with Adimab, LLC to discover and/or optimize antibodies; and co-development agreement with Taiho Pharmaceutical Co., Ltd to develop zipalertinib. The company was formerly known as Cullinan Oncology, Inc. and changed its name to Cullinan Therapeutics, Inc. in April 2024. Cullinan Therapeutics, Inc. was incorporated in 2016 and is headquartered in Cambridge, Massachusetts.</t>
  </si>
  <si>
    <t>Cullinan Therapeutics, Inc.</t>
  </si>
  <si>
    <t>NasdaqGS:CGEM</t>
  </si>
  <si>
    <t>Kewaunee Scientific Corporation designs, manufactures, and installs laboratory, healthcare, and technical furniture and infrastructure products. The company operates through two segments: Domestic and International. Its products include steel and wood casework, fume hoods, adaptable modular systems, moveable workstations, stand-alone benches, biological safety cabinets, and epoxy resin work surfaces and sinks. The company’s laboratory products are used in chemistry, physics, biology, and other general science laboratories in the pharmaceutical, biotechnology, industrial, chemical, commercial, educational, government, and health care markets; and technical products are used in facilities manufacturing computers and light electronics and by users of computer and networking furniture. It sells its products through dealers, its subsidiaries, and a national stocking distributor. The company was founded in 1906 and is headquartered in Statesville, North Carolina.</t>
  </si>
  <si>
    <t>Kewaunee Scientific Corporation</t>
  </si>
  <si>
    <t>NasdaqGM:KEQU</t>
  </si>
  <si>
    <t>Candel Therapeutics, Inc., a clinical stage biopharmaceutical company, develops immunotherapies for the cancer patients. It develops CAN-2409, which is in Phase III clinical trials for the treatment of prostate cancer; Phase II clinical trials for the treatment of pancreatic cancer; and Phase II clinical trials for the treatment of non-small cell lung cancer (NSCLC). The company is also developing CAN-3110, which is in Phase Ib clinical trials for the treatment of recurrent high-grade glioma. In addition, it develops the enLIGHTEN Discovery Platform, a systematic, iterative herpes simplex virus based discovery platform leveraging human biology and advanced analytics to create new viral immunotherapy candidates for solid tumors. The company was formerly known as Advantagene, Inc. and changed its name to Candel Therapeutics, Inc. in November 2020. Candel Therapeutics, Inc. was incorporated in 2003 and is headquartered in Needham, Massachusetts.</t>
  </si>
  <si>
    <t>Candel Therapeutics, Inc.</t>
  </si>
  <si>
    <t>NasdaqGM:CADL</t>
  </si>
  <si>
    <t>Tenaya Therapeutics, Inc., a clinical-stage biotechnology company, discovers, develops, and delivers therapies for heart disease in the United States. The company’s lead product candidate includes TN-201, a gene therapy for myosin binding protein C3-associated hypertrophic cardiomyopathy that is in phase 2 clinical trial; TN-401, a gene therapy for plakophilin 2-associated arrhythmogenic right ventricular cardiomyopathy, which is in phase 1 clinical trial; and TN-301, a small molecule histone deacetylase-6 for heart failure with preserved ejection fraction that is in phase 1 clinical trial. It also develops an adeno-associated virus-based gene therapy designed to deliver the dworf gene for patient with dilated cardiomyopathy; and reprogramming program for heart failure due to prior myocardial infarction. The company develops its products through gene editing, cellular regeneration, gene silencing, and gene addition. Tenaya Therapeutics, Inc. was incorporated in 2016 and is headquartered in South San Francisco, California.</t>
  </si>
  <si>
    <t>Tenaya Therapeutics, Inc.</t>
  </si>
  <si>
    <t>NasdaqGS:TNYA</t>
  </si>
  <si>
    <t>NeOnc Technologies Holdings, Inc., a clinical-stage biopharmaceutical company, focuses on developing treatments for intracranial malignancies. Its lead product candidates include NEO100, a purified form of preillyl acid that is in Phase IIa clinical trials for the treatment of glioblastoma; and NEO212, a covalently conjugated molecule combining chemotherapeutic drug temozolomide with perillyl alcohol that is in Phase I/II clinical trials for its oral administration to patients with primary and secondary brain tumors. The company was formerly known as NAS-ONC, Inc. and changed its name to NeOnc Technologies Holdings, Inc. in 2009. NeOnc Technologies Holdings, Inc. was incorporated in 2005 and is headquartered in Calabasas, California.</t>
  </si>
  <si>
    <t>NeOnc Technologies Holdings, Inc.</t>
  </si>
  <si>
    <t>NasdaqGM:NTHI</t>
  </si>
  <si>
    <t>Immuneering Corporation, a clinical-stage oncology company, engages in the development of medicines for broad populations of cancer patients. Its lead product candidates include IMM-1-104, a dual-MEK inhibitor currently under Phase 1/2a clinical trial to treat patients with cancer, including pancreatic, melanoma, and non-small cell lung cancer caused by mutations of RAS and/or RAF; and IMM-6-415 that is in Phase 1/2a clinical trial for the treatment of patients with solid tumors. Immuneering Corporation was incorporated in 2008 and is based in Cambridge, Massachusetts.</t>
  </si>
  <si>
    <t>Immuneering Corporation</t>
  </si>
  <si>
    <t>NasdaqGM:IMRX</t>
  </si>
  <si>
    <t>Shoulder Innovations, Inc. designs, develops, manufactures, and distributes implant replacement systems for shoulder arthroplasty in the United States. It designs InSet Glenoid technology that aims to reduce mechanical stress at the bone implant interface, improve fixation mechanics, enhance stability, and reduce micromotion. The company was incorporated in 2009 and is headquartered in Grand Rapids, Michigan.</t>
  </si>
  <si>
    <t>Shoulder Innovations, Inc.</t>
  </si>
  <si>
    <t>NYSE:SI</t>
  </si>
  <si>
    <t>Genelux Corporation, a clinical-stage biopharmaceutical company, focuses on developing oncolytic viral immunotherapies for patients suffering from aggressive and/or difficult-to-treat solid tumor types. Its lead product candidate is Olvi-Vec, a proprietary modified strain of the vaccinia virus indicated for the treatment of ovarian cancer and non-small cell lung cancer, as well as for liquid or solid tumors, appendiceal, colorectal and gastric cancers, other gynecologic malignancies, and peritoneal mesothelioma. The company has a licensing agreement with Newsoara BioPharma Co. Ltd. to research, develop, commercialize or exploit Olvi-Vec in China, including Mainland China, Taiwan, Hong Kong, and Macau, for human diagnostic, prophylactic, and therapeutic uses. Genelux Corporation was incorporated in 2001 and is headquartered in Westlake Village, California.</t>
  </si>
  <si>
    <t>Genelux Corporation</t>
  </si>
  <si>
    <t>NasdaqCM:GNLX</t>
  </si>
  <si>
    <t>Agenus Inc., a clinical-stage biotechnology company, discovers and develops therapies to activate the body's immune system against cancer and infections in the United States and internationally. It offers Retrocyte Display, an antibody expression platform for the identification of fully human and humanized monoclonal antibodies; and display technologies. It develops QS-21 Stimulon adjuvant, a saponin-based vaccine adjuvant. The company also develops Balstilimab, a programmed death receptor-1 (PD-1) blocking antibody; AGEN1181, a human Fc-enhanced cytotoxic T-lymphocyte antigen 4 (CTLA-4) blocking antibody that is in Phase 2 trials in metastatic colorectal cancer (mCRC), pancreatic cancer, and melanoma; AGEN2373, a CD137 monospecific antibody that is in Phase 1b clinical trial; AGEN1423, a CD73/TGFß TRAP antibody; AGEN1571, an ILT2 monospecific antibody that is in clinical development; and BMS-986442, a TIGIT bispecific antibodies. In addition, it develops INCAGN1876, a GITR agonist; INCAGN2390, a TIM-3 monoclonal antibodies; INCAGN2385, a LAG-3 monospecific antibody; MK-4830, a monospecific antibody targeting ILT4 that is in Phase 2 clinical trial; UGN-301, a zalifrelimab intravesical solution for the treatment of cancers of the urinary tract t; and AGEN1884. The company operates under the Agenus, MiNK, Prophage, Retrocyte Display, and STIMULON trademarks. It has collaborations with Bristol-Myers Squibb Company, Betta Pharmaceuticals Co., Ltd., UroGen Pharma Ltd., Gilead Sciences, Inc., Incyte Corporation, and Merck Sharp &amp; Dohme. The company was formerly known as Antigenics Inc. and changed its name to Agenus Inc. in January 2011. Agenus Inc. was founded in 1994 and is headquartered in Lexington, Massachusetts.</t>
  </si>
  <si>
    <t>Agenus Inc.</t>
  </si>
  <si>
    <t>NasdaqCM:AGEN</t>
  </si>
  <si>
    <t>RxSight, Inc., a commercial-stage medical technology company, engages in the research and development, manufacture, and sale of light adjustable intraocular lenses (LAL) used in cataract surgery in the United States. It offers RxSight system that enables doctors to customize and enhance the visual acuity for patients after cataract surgery. The company’s RxSight system includes RxSight Light Adjustable Lens (LAL), an intraocular lens made of photosensitive material that changes shape in response to specific patterns of ultraviolet, which can be adjusted to improve uncorrected visual acuity; and RxSight light delivery device, an office-based light treatment device that delivers UV light in a programmed pattern to modify the LAL based on the visual correction needed to achieve desired vision after cataract surgery. The company was formerly known as Calhoun Vision, Inc. and changed its name to RxSight, Inc. in February 2017. RxSight, Inc. was incorporated in 1997 and is headquartered in Aliso Viejo, California.</t>
  </si>
  <si>
    <t>RxSight, Inc.</t>
  </si>
  <si>
    <t>NasdaqGM:RXST</t>
  </si>
  <si>
    <t>Tenax Therapeutics, Inc., a clinical-stage pharmaceutical company, develops novel cardiopulmonary therapies in the United States. It develops TNX-101, TNX-102, and TNX-103 (levosimendan) that have completed phase II clinical trials for the treatment of patients with pulmonary hypertension in heart failure with preserved ejection fraction and associated pulmonary hypertension; and TNX-201 (imatinib), a tyrosine kinase inhibitor for the treatment of chronic myeloid leukemia. The company was formerly known as Oxygen Biotherapeutics, Inc. and changed its name to Tenax Therapeutics, Inc. in September 2014. Tenax Therapeutics, Inc. was founded in 1967 and is based in Chapel Hill, North Carolina.</t>
  </si>
  <si>
    <t>Tenax Therapeutics, Inc.</t>
  </si>
  <si>
    <t>NasdaqCM:TENX</t>
  </si>
  <si>
    <t>Senseonics Holdings, Inc., a commercial-stage medical technology company, focuses on development and manufacturing of continuous glucose monitoring (CGM) systems for people with diabetes in the United States and internationally. The company’s products include Eversense, Eversense XL, Eversense E3, and Eversense 365, which are implantable CGM systems to measure glucose levels in people with diabetes through an under-the-skin sensor, a removable and rechargeable smart transmitter, and an app for real-time diabetes monitoring and management. It serves healthcare providers and patients through a network of distributors and strategic fulfillment partners. The company was founded in 1996 and is headquartered in Germantown, Maryland.</t>
  </si>
  <si>
    <t>Senseonics Holdings, Inc.</t>
  </si>
  <si>
    <t>NYSEAM:SENS</t>
  </si>
  <si>
    <t>OmniAb, Inc., a biotechnology company, licenses discovery research technology to pharmaceutical and biotech companies, and academic institutions to enable the discovery of therapeutics in the United States, Europe, Japan, China, and Canada. The company’s technology platform creates and screens diverse antibody repertoires to identify optimal antibodies and other target-binding proteins for partners’ drug development efforts. Its OmniAb platform’s Biological Intelligence powers the immune systems of its proprietary and engineered transgenic animals to create optimized antibody candidates for human therapeutics. The company's animal-based technologies include OmniRat, OmniChicken, and OmniMouse, which have been genetically modified to generate antibodies with human sequences; OmniFlic, a bispecific rat and OmniClic, a bispecific chicken are designed for discovery of bispecific antibody applications; OmniTaur, which provides cow-inspired antibodies with unique structural characteristics for challenging targets; OmnidAb, an in vivo platform for the discovery of single-domain antibodies based upon a human VH scaffold; and OmniDeep, a suite of in silico, an artificial intelligence (AI) and machine learning tools for therapeutic discovery and optimization through various technologies and capabilities. The company has an agreement with mAbsolve Ltd. for its Fc-silencing platform technology to incorporate the STR technology into antibodies that have been generated using OmniAb’s antibody discovery platform. OmniAb, Inc. was founded in 2012 and is headquartered in Emeryville, California.</t>
  </si>
  <si>
    <t>OmniAb, Inc.</t>
  </si>
  <si>
    <t>NasdaqGM:OABI</t>
  </si>
  <si>
    <t>Solana Company operates as a listed digital asset treasury. It enhances SOL per share on the commercially viable blockchain for decentralized finance and consumer applications. The company is headquartered in Newtown, Pennsylvania.</t>
  </si>
  <si>
    <t>Solana Company</t>
  </si>
  <si>
    <t>NasdaqCM:HSDT</t>
  </si>
  <si>
    <t>Seres Therapeutics, Inc., a clinical-stage company, focuses on developing biotherapeutics for serious diseases. The company develops SER-155, an investigational oral live biotherapeutic to decolonize gastrointestinal pathogens, enhance epithelial barrier integrity, and regulate immune response to prevent bacterial bloodstream infections, as well as other pathogen-associated negative clinical outcomes in patients undergoing allogeneic hematopoietic stem cell transplantation. Its other pipeline programs include SER-147, a live biotherapeutic composition to prevent bacterial bloodstream and spontaneous bacterial peritonitis infections in patients with metabolic disease, including chronic liver disease; and SER-287 and SER-301, which are in clinical trials for the treatment of mild-to-moderate ulcerative colitis. The company was formerly known as Seres Health, Inc. and changed its name to Seres Therapeutics, Inc. in May 2015. Seres Therapeutics, Inc. was incorporated in 2010 and is headquartered in Cambridge, Massachusetts.</t>
  </si>
  <si>
    <t>Seres Therapeutics, Inc.</t>
  </si>
  <si>
    <t>NasdaqGS:MCRB</t>
  </si>
  <si>
    <t>Rani Therapeutics Holdings, Inc. operates as a clinical stage biotherapeutics company, focusing on technologies to enable the administration of biologics and drugs orally for patients, physicians, and healthcare systems with a alternative to painful injections in the United States. The company develops the RaniPill capsule, a drug-agnostic oral delivery platform to deliver a variety of drug substances, including oligonucleotides, peptides, proteins, and antibodies. Its product pipeline includes RT-102, a parathyroid hormone that is in Phase I clinical trial for the treatment of osteoporosis; RT-105, an anti-TNF-alpha antibody that is in preclinical studies to treat psoriatic arthritis; RT-110, a parathyroid hormone for the treatment of hypoparathyroidism; RT-116 which is in discovery stage for the treatment of obesity; and RT-111, an ustekinumab biosimilar for the treatment of various inflammatory conditions. The has a collaboration agreement with ProGen Co., Ltd. for the o-development and commercialization of RT-114 to treat obesity. Rani Therapeutics Holdings, Inc. was founded in 2012 and is headquartered in San Jose, California.</t>
  </si>
  <si>
    <t>Rani Therapeutics Holdings, Inc.</t>
  </si>
  <si>
    <t>NasdaqGM:RANI</t>
  </si>
  <si>
    <t>Puma Biotechnology, Inc., a biopharmaceutical company, focuses on the development and commercialization of products to enhance cancer care in the United States and internationally. The company offers NERLYNX, an oral version of neratinib that is used to treat adult patients with early stage HER2-overexpressed/amplified breast cancer; and advanced or metastatic HER2-positive breast cancer when combined with capecitabine. It develops alisertib, a small molecule inhibitor of aurora kinase A for the treatment of hormone receptor positive breast cancer, triple negative breast cancer, small cell lung cancer, and head and neck cancer. The company sells its products through specialty pharmacy and distributor networks. It has license agreements with Pfizer Inc. for the development, manufacture, and commercialization of neratinib (oral), neratinib (intravenous), PB357, and related compounds, as well as sub-license agreements with Medison Pharma Ltd., Pint Pharma International SA, Knight Therapeutics, Inc., Pierre Fabre Medicament SAS, and Bixink Therapeutics Co., Ltd. The company was founded in 2010 and is headquartered in Los Angeles, California.</t>
  </si>
  <si>
    <t>Puma Biotechnology, Inc.</t>
  </si>
  <si>
    <t>NasdaqGS:PBYI</t>
  </si>
  <si>
    <t>Achieve Life Sciences, Inc., a late-stage pharmaceutical company, develops and commercializes cytisinicline for nicotine independence in Canada, the United States, and the United Kingdom. The company offers cytisinicline, a plant-based alkaloid that interacts with nicotine receptors in the brain that reduce the severity of nicotine withdrawal symptoms. It has license and supply agreement with Sopharma AD and University of Bristol. Achieve Life Sciences, Inc., is headquartered in Bothell, Washington.</t>
  </si>
  <si>
    <t>Achieve Life Sciences, Inc.</t>
  </si>
  <si>
    <t>NasdaqCM:ACHV</t>
  </si>
  <si>
    <t>KORU Medical Systems, Inc. develops, manufactures, and commercializes subcutaneous infusion solutions primarily for the subcutaneous drug delivery market in the United States and internationally. The company offers the freedom infusion systems to deliver life-saving therapies to patients with chronic illnesses, such as primary immunodeficiency diseases (PIDD), chronic inflammatory demyelinating polyneuropathy (CIDP), secondary immunodeficiency disorder (SIDD), and paroxysmal nocturnal hemoglobinuria (PNH). Its products include the FREEDOM60 and FreedomEdge syringe driver, HIgH-Flo subcutaneous safety needle sets, and precision flow rate tubing products. The company was formerly known as Repro Med Systems, Inc. and changed its name to KORU Medical Systems, Inc. in March 2022. KORU Medical Systems, Inc. was incorporated in 1980 and is headquartered in Mahwah, New Jersey.</t>
  </si>
  <si>
    <t>KORU Medical Systems, Inc.</t>
  </si>
  <si>
    <t>NasdaqCM:KRMD</t>
  </si>
  <si>
    <t>AC Immune SA, a clinical stage biopharmaceutical company, discovers, designs, and develops medicines, and therapeutic and diagnostic products for the prevention and treatment of neurodegenerative diseases associated with protein misfolding. The company’s SupraAntigen and Morphomer platforms are designed to generate biologics and small molecules, which selectively interact with misfolded proteins that are common in a range of neurodegenerative diseases. It develops Crenezumab, a humanized, conformation specific monoclonal antibody used to slow Alzheimer’s disease (AD) progression; and Semorinemab, an investigational monoclonal anti Tau antibody that targets the N-terminal portion of the Tau protein and is designed to bind to Tau and slow its spread between neurons for the treatment of AD. The company is also developing ACI-24.060 for the treatment of down syndrome related AD; ACI-7104.056 to treat Parkinson’s disease; and ACI-35.030, designs to stimulate a patient’s immune system to produce antibodies against pathological phosphorylated Tau. In addition, it develops diagnostic programs consisting of PI-2620, a Tau diagnostic for AD, as well as non-AD Tauopathies; and ACI-12589, a-sync PET tracer that supports the differential diagnosis of multiple system atrophy from other neurodegenerative disease. Further, the company is researching and developing Morphomer Tau aggregation inhibitors to evaluate candidates in AD; Morphomer a-syn to compete with small molecule inhibitors of a-syn aggregation; and NeuroOrphan Tauopathies. Additionally, it generates discovery and preclinical stage molecules targeting range of neurodegenerative diseases, which include diagnostics targeting TDP-43, alpha-synuclein, and NLRP3. The company has license agreements and collaborations with Genentech, Inc.; Janssen Pharmaceuticals, Inc.; Life Molecular Imaging SA; and Eli Lilly and Company. AC Immune SA was incorporated in 2003 and is headquartered in Lausanne, Switzerland.</t>
  </si>
  <si>
    <t>AC Immune SA</t>
  </si>
  <si>
    <t>NasdaqGM:ACIU</t>
  </si>
  <si>
    <t>Insight Molecular Diagnostics Inc. operates as a precision diagnostics company in the United States and internationally. The company develops and commercializes laboratory developed tests, kitted research use only tests, and kitted clinical tests. It is developing DetermaCNI, a blood-based monitoring tool that detects progression early after one cycle cancer treatment; and DetermaIO, a gene expression test that assesses the tumor microenvironment to predict response to immunotherapies. The company also offers VitaGraft Kidney, a blood-based transplant monitoring test that quantifies the concentration of donor-derived cell-free DNA for kidney transplantation; VitaGraft Liver, a blood-based transplant monitoring test that quantifies the concentration of donor-derived cell-free DNA for liver transplantation; and GraftAssure, a dd-cfDNA test that uses droplet digital PCR technology to measure the concentration of dd-cfDNA using 48 predefined SNPs. In addition, it provides testing services for biomarker discovery, assay design and development, clinical trial support, and various biomarker tests. The company has a collaboration agreement with Bio-Rad Laboratories, Inc. for the development and commercialization of research use only and in vitro diagnostics kitted transplant products using Bio-Rad’s ddPCR instruments and reagents. Insight Molecular Diagnostics Inc. was formerly known as OncoCyte Corporation and changed its name to Insight Molecular Diagnostics Inc. in June 2025. Insight Molecular Diagnostics Inc. was incorporated in 2009 and is based in Nashville, Tennessee.</t>
  </si>
  <si>
    <t>Insight Molecular Diagnostics Inc.</t>
  </si>
  <si>
    <t>NasdaqCM:IMDX</t>
  </si>
  <si>
    <t>Exagen Inc. designs, develops, and commercializes various testing products under the AVISE brand in the United States. The company enables healthcare providers to care for patients through the diagnosis, prognosis, and monitoring of complex rheumatic, and autoimmune and autoimmune-related diseases, including systemic lupus erythematosus (SLE) and rheumatoid arthritis (RA). Its lead testing product is AVISE CTD that enables differential diagnosis for patients presenting with symptoms indicative of various connective tissue diseases (CTDs) and other related diseases with overlapping symptoms. The company offers AVISE Lupus platform, a cornerstone of the SLE assessment that begins by quantifying the level of CB-CAPs biomarkers (EC4d and BC4d) in the patient’s blood; and AVISE APS that aids in the diagnosis and management of APS. In addition, it provides AVISE Vasculitis AAV, which utilizes a testing panel of individual analytes to provide physicians with results in the assessment and monitoring of anti-neutrophil cytoplasmic antibody associated vasculitis; AVISE Anti-Histone, a test for autoantibodies to histone proteins; AVISE SLE Prognostic, a panel of autoantibodies for assessing the potential for complications affecting the kidney, brain, and cardiovascular system; and AVISE Anti-CarP, a biomarker-driven RA prognostic test. Further, the company offers AVISE SLE Monitor, a blood test that employs CB-CAPs technology; AVISE MTX, a patented and validated blood test; and AVISE HCQ, a blood test to monitor levels of hydroxychloroquine. It has a research collaboration and license agreement with Allegheny Health Network (AHN) Research Institute to develop T-Cell biomarkers. The company was formerly known as Exagen Diagnostics, Inc. and changed its name to Exagen Inc. in January 2019. Exagen Inc. was incorporated in 2002 and is headquartered in Vista, California.</t>
  </si>
  <si>
    <t>Exagen Inc.</t>
  </si>
  <si>
    <t>NasdaqGM:XGN</t>
  </si>
  <si>
    <t>Electromed, Inc. develops, manufactures, markets, and sells airway clearance therapy and related products that apply high frequency chest wall oscillation (HFCWO) therapy in pulmonary care for patients in the United States and internationally. The company offers SmartVest airway clearance system for patients with compromised pulmonary functions, including bronchiectasis and cystic fibrosis, as well as neuromuscular conditions, such as cerebral palsy, muscular dystrophies, amyotrophic lateral sclerosis, and post-surgical complications; SmartVest SQL System; SmartVest Clearway System that consists of an inflatable therapy garment, a programmable air pulse generator, and a patented single-hose that delivers air pulses from the generator to the garment to create oscillatory pressure on the chest wall; and SmartVest Connect, a wireless technology that allows data connection between physicians and patients to track therapy performance and collaborate in treatment decisions. It also provides single patient use SmartVest and SmartVest Wrap products for health care providers in the acute care setting. It markets its products to physicians, health care providers, and directly to patients. Electromed, Inc. was incorporated in 1992 and is headquartered in New Prague, Minnesota.</t>
  </si>
  <si>
    <t>Electromed, Inc.</t>
  </si>
  <si>
    <t>NYSEAM:ELMD</t>
  </si>
  <si>
    <t>Picard Medical, Inc., through its subsidiaries, engages in the designing, manufacturing, production, supply, marketing, and sale of medical device products. The company offers SynCardia TAH, an artificial heart for patients that is designed to function as a failed human heart in patients suffering from advanced heart failure. The company operates in the USA, Europe, and internationally. The company was incorporated in 2021 and is based in Tucson, Arizona. Picard Medical, Inc. is a subsidiary of Hunniwell Picard I, Llc.</t>
  </si>
  <si>
    <t>Picard Medical, Inc.</t>
  </si>
  <si>
    <t>NYSEAM:PMI</t>
  </si>
  <si>
    <t>Tiziana Life Sciences Ltd, a biotechnology company, engages in the development of transformative therapies for neurodegenerative and lung diseases in the United States. The company’s lead product candidate in immunology is Foralumab (TZLS-401), a human anti-CD3 monoclonal antibody (mAb) for use in the treatment of Crohn’s, graft versus host, ulcerative colitis, multiple sclerosis, type-1 diabetes, inflammatory bowel, psoriasis, and rheumatoid arthritis diseases. It is also developing TZLS-501, a fully human mAb targeting the IL-6 receptor for use in the treatment of inflammatory and oncology indications. Tiziana Life Sciences Ltd was incorporated in 1998 and is headquartered in London, the United Kingdom.</t>
  </si>
  <si>
    <t>Tiziana Life Sciences Ltd</t>
  </si>
  <si>
    <t>NasdaqCM:TLSA</t>
  </si>
  <si>
    <t>Neuronetics, Inc. engages in providing in office treatments for patients with neurohealth disorders in the United States and internationally. The company offers NeuroStar Advanced Therapy System, a non-invasive and non-systemic office-based treatment to treat adult patients with major depressive disorder. Its NeuroStar Advanced Therapy System uses transcranial magnetic stimulation to create a pulsed, MRI-strength magnetic field that induces electrical currents designed to stimulate specific areas of the brain associated with mood. The company sells its products through its sales and customer support team to psychiatrists. The company was incorporated in 2001 and is headquartered in Malvern, Pennsylvania.</t>
  </si>
  <si>
    <t>Neuronetics, Inc.</t>
  </si>
  <si>
    <t>NasdaqGM:STIM</t>
  </si>
  <si>
    <t>Treace Medical Concepts, Inc., a medical technology company, designs, manufactures, and markets medical devices in the United States. The company offers Lapiplasty 3D bunion correction system that combines instruments, implants, and surgical methods designed to correct three planes of the bunion deformity and secure the unstable joint, addressing the root cause of the bunion. It also provides Lapiplasty mini-incision system designed to allow the Lapiplasty procedure to be performed through a 3.5cm incision. In addition, the company offers Adductoplasty system designed for reproducible correction of metatarsus adductus deformities and osteoarthritis of the midfoot. It serves physicians, surgeons, ambulatory surgery centers and hospitals related to the surgical management of bunion and related midfoot deformities. Treace Medical Concepts, Inc. was founded in 2013 and is headquartered in Ponte Vedra, Florida.</t>
  </si>
  <si>
    <t>Treace Medical Concepts, Inc.</t>
  </si>
  <si>
    <t>NasdaqGS:TMCI</t>
  </si>
  <si>
    <t>Aura Biosciences, Inc., a clinical-stage biotechnology company, develops precision therapies to treat solid tumors. The company’s proprietary platform enables the targeting of a range of solid tumors using virus-like particles conjugated with drugs or loaded with nucleic acids to create virus-like drug conjugates. Its lead candidate is bel-sar, which is in late-stage clinical development for the treatment of patients with primary choroidal melanoma and other ocular oncology indications, as well as in early-stage clinical development in bladder cancer. The company also focuses on assessing the safety and efficacy of bel-sar in treating a range of other solid tumors, including bladder cancer, as an alternative to bacillus calmette–guérin therapy. Aura Biosciences, Inc. was incorporated in 2009 and is headquartered in Boston, Massachusetts.</t>
  </si>
  <si>
    <t>Aura Biosciences, Inc.</t>
  </si>
  <si>
    <t>NasdaqGM:AURA</t>
  </si>
  <si>
    <t>Stereotaxis, Inc. designs, manufactures, and markets robotic systems, instruments, and information systems for the interventional laboratory in the United States and internationally. The company offers robotic magnetic navigation (RMN) systems, such as the Genesis RMN, which enable physicians to complete interventional procedures by providing image-guided delivery of catheters and guidewires through the blood vessels and chambers of the heart to treatment sites; and GenesisX RMN, which is designed to enhance the accessibility of RMN by eliminating the lengthy construction cycle necessary to install prior generation RMN systems. It also offers Odyssey, a real-time information solution to manage, control, record, and share procedures across networks; and x-ray systems. In addition, the company offers disposables and other accessories, including QuikCAS, an automated catheter advancement single-use disposable device; iCONNECT; V-CAS; and MAGiC catheter for cardiac ablation procedures. Further, it provides Vdrive, a system that offers navigation and stability for the diagnostic and therapeutic devices designed to improve interventional procedures; and V-Loop, V-Sono, and V-CAS disposable components. It markets its products through direct sales force, distributors, and sales agents. Stereotaxis, Inc. was incorporated in 1990 and is based in Saint Louis, Missouri.</t>
  </si>
  <si>
    <t>Stereotaxis, Inc.</t>
  </si>
  <si>
    <t>NYSEAM:STXS</t>
  </si>
  <si>
    <t>LifeMD, Inc. operates as a direct-to-patient telehealth company that connects consumers to healthcare professionals for medical care in the United States. The company operates through two operating segments: Telehealth and WorkSimpli. The company offers telehealth platform comprising RexMD, a men’s telehealth brand that provides access to virtual medical treatment for a variety of men’s health needs, including erectile dysfunction, premature ejaculation, and hair loss; ShapiroMD that provides virtual medical treatment, prescription medications, patented doctor formulated OTC products, topical compounded medications, and medical devices treating male and female hair loss; and Cleared which provides personalized treatments for allergy, asthma and immunology. It also provides LifeMD PC, a virtual primary care and telehealth service which is a provider for their primary care, urgent care, and chronic care needs; and offers virtual medical care, including on-demand consultations and treatment, prescription medications, diagnostics and imaging, wellness coaching, integration with in-home tools, and more. In addition, the company offers PDFSimpli, an online software as a service platform that allows users to create, edit, convert, sign, and share PDF documents; ResumeBuild which provides digital resume and cover letter services; SignSimpli, a digital signature platform; and LegalSimpli, a provider of legal forms for consumers and small businesses. Further, it offers GLP-1 for weight management and in-home health monitoring devices. It sells its products directly to consumers and through e-commerce platforms, as well as through third party partner channels. The company was formerly known as Conversion Labs, Inc. and changed its name to LifeMD, Inc. in February 2021. LifeMD, Inc. was incorporated in 1994 and is headquartered in New York, New York.</t>
  </si>
  <si>
    <t>LifeMD, Inc.</t>
  </si>
  <si>
    <t>NasdaqGM:LFMD</t>
  </si>
  <si>
    <t>CVRx, Inc., a commercial-stage medical device company, engages in developing, manufacturing, and commercializing neuromodulation solutions for patients with cardiovascular diseases in the United States, Germany, and internationally. The company offers Barostim, a neuromodulation device that enhance symptoms for patients with heart failure by delivering electrical pulses to baroreceptors. It sells its products through direct sales force, sales agents, and independent distributors. The company was incorporated in 2000 and is headquartered in Minneapolis, Minnesota.</t>
  </si>
  <si>
    <t>CVRx, Inc.</t>
  </si>
  <si>
    <t>NasdaqGS:CVRX</t>
  </si>
  <si>
    <t>MediWound Ltd., a biopharmaceutical company, develops, manufactures, and commercializes novel, bio-therapeutic, and non-surgical solutions for tissue repair and regeneration in the United States and internationally. It markets NexoBrid, a biopharmaceutical product for the removal of eschar, a dead or damaged tissue in patients with deep partial- and full-thickness thermal burns to burn centers and hospitals burn units. The company also develops EscharEx for the treatment of chronic wounds and other hard-to-heal wounds; and MW005, a topically applied biological product candidate to treat non-melanoma skin cancers. MediWound Ltd. was incorporated in 2000 and is headquartered in Yavne, Israel.</t>
  </si>
  <si>
    <t>MediWound Ltd.</t>
  </si>
  <si>
    <t>NasdaqGM:MDWD</t>
  </si>
  <si>
    <t>Anavex Life Sciences Corp. operates as a biopharmaceutical company. It engages in the development of novel therapeutics for the treatment of neurodegenerative, neurodevelopmental, and neuropsychiatric disorders, including Alzheimer's disease, Parkinson's disease, schizophrenia, Rett syndrome, and other central nervous system (CNS) diseases, pain, and various types of cancer. Its lead drug candidate, ANAVEX 2-73 (blarcamesine), which has completed a Phase 2a and a Phase 2b/3 clinical trial for Alzheimer's disease; a Phase 2 proof-of-concept study in Parkinson's disease dementia; and a Phase 2 and a Phase 3 study in adult patients and one Phase 2/3 study in pediatric patients with Rett syndrome. Its ANAVEX 2-73 is an orally available drug candidate designed to restore cellular homeostasis by targeting SIGMAR1 and muscarinic receptors. The ANAVEX 2-73 also exhibited anticonvulsant, anti-amnesic, neuroprotective, and anti-depressant properties in animal models, indicating its potential to treat additional CNS disorders, including epilepsy. The company’s ANAVEX 3-71, which targets SIGMAR1 and M1 muscarinic receptors, is a clinical stage drug candidate demonstrating disease-modifying activity against the Alzheimer's disease in transgenic (3xTg-AD) mice, including cognitive deficits, amyloid, and tau pathologies. Anavex Life Sciences Corp. was incorporated in 2004 and is headquartered in New York, New York.</t>
  </si>
  <si>
    <t>Anavex Life Sciences Corp.</t>
  </si>
  <si>
    <t>NasdaqGS:AVXL</t>
  </si>
  <si>
    <t>Prothena Corporation plc, a late-stage clinical biotechnology company, focuses on discovery and development of novel therapies to treat diseases caused by protein dysregulation in the United States. Its product pipeline include Prasinezumab, an investigational humanized monoclonal antibody which is in phase 2b clinical trial, as well as phase 1 and 2 clinical trials for the treatment of parkinson’s disease and other synucleinopathies. The company also develops Coramitug, an investigational antibody, which is in phase 2 clinical trial for potential treatment of transthyretin amyloidosis; BMS-986446, an investigational antibody, which is in phase 2 clinical trial to treat Alzheimer’s disease; PRX012, an investigational antibody, which is in phase 1 clinical trial to treat Alzheimer’s disease; PRX123, a Dual Aß-Tau Vaccine, which is in preclinical trial for treating Alzheimer’s disease; and PRX019, an investigational antibody, which is in phase 1 clinical trial for the potential treatment of neurodegenerative diseases. It has a license, development, and commercialization agreement with F. Hoffmann-La Roche Ltd. and Hoffmann-La Roche Inc. to develop and commercialize antibodies that target a-synuclein, including prasinezumab; and master collaboration agreement with Bristol Myers Squibb to develop and commercialize antibodies targeting tau, TDP-43. Prothena Corporation plc was incorporated in 2012 and is based in Dublin, Ireland.</t>
  </si>
  <si>
    <t>Prothena Corporation plc</t>
  </si>
  <si>
    <t>NasdaqGS:PRTA</t>
  </si>
  <si>
    <t>Pyxis Oncology, Inc., a clinical stage company, engages in the development of therapeutics to treat solid tumors. Its lead antibody-drug conjugates (ADC) product candidate is PYX-201, an investigational novel ADC consisting of human immunoglobulin G1 (IgG1), which is in Phase 1 clinical trial to treat patients with relapsed or refractory solid tumors; and lead immuno-oncology (IO) product candidate is PYX-106, an investigational fully human IgG1 Siglec-15-targeting antibody that is in Phase 1 clinical trial to treat patients with advanced solid tumors. The company is also developing PYX-107, a CD40 agonist with demonstrated anti-cancer activity in patients with several cancer indications, which is in Phase 2 clinical trial for the treatment of tumors, such as soft tissue sarcomas, esophageal and gastroesophageal junction, cancers, and pancreatic ductal adenocarcinoma. It has in-license agreement with Pfizer Inc. to develop and commercialize ADC product candidates, including micvotabart pelidotin and PYX-203, and other ADC product candidates directed to the licensed targets; and Biosion USA, Inc. for development, manufacture, and commercialization of PYX-106, an IO product candidate. Pyxis Oncology, Inc. was incorporated in 2018 and is headquartered in Boston, Massachusetts.</t>
  </si>
  <si>
    <t>Pyxis Oncology, Inc.</t>
  </si>
  <si>
    <t>NasdaqGS:PYXS</t>
  </si>
  <si>
    <t>Alto Neuroscience, Inc. operates as a clinical-stage biopharmaceutical company in the United States. The company’s product pipeline includes ALTO-100, which is in Phase 2b clinical trial for the treatment of patients with bipolar depression (BPD). It also develops ALTO-300, a small molecule melatonergic agonist and serotonergic antagonist with antidepressant properties, which is in Phase 2b clinical trial to treat patients with major depressive disorder (MDD); ALTO-101, a novel small molecule phosphodiesterase 4 inhibitor that is in Phase 2 proof-of-concept (POC) trial for the treatment of cognitive impairment associated with schizophrenia; ALTO-203, a novel small-molecule histamine H3 receptor inverse agonist, which is in Phase 2 POC trial to treat patients with MDD and higher levels of anhedonia; and ALTO-202, an investigational orally bioavailable antagonist of the GluN2B subunit of the NMDA receptor that is in Phase 1 clinical trial for the treatment of MDD. The company was incorporated in 2019 and is headquartered in Mountain View, California.</t>
  </si>
  <si>
    <t>Alto Neuroscience, Inc.</t>
  </si>
  <si>
    <t>NYSE:ANRO</t>
  </si>
  <si>
    <t>Journey Medical Corporation focuses on the development and commercialization of pharmaceutical products for the treatment of dermatological conditions in the United States. The company’s marketed products include Qbrexza, a medicated cloth towelette for the treatment of primary axillary hyperhidrosis; Accutane, an oral isotretinoin drug to treat severe recalcitrant nodular acne; and Amzeeq, a topical formulation of minocycline for the treatment of inflammatory lesions of non-nodular moderate to severe acne vulgaris. It also offers Zilxi, a topical minocycline treatment for inflammatory lesions of rosacea; Exelderm for the treatment of fungal skin infections; and Targadox, an oral doxycycline drug for adjunctive therapy for severe acne; Emrosi for the treatment of inflammatory lesions of rosacea, as well as Luxamend, a water-based emulsion formulated to provide a moist healing environment for superficial wounds; minor cuts or scrapes; dermal ulcers; donor sites; first- and second-degree burns, including sunburns; and radiation dermatitis. The company was formerly known as Coronado Dermatology, Inc. Journey Medical Corporation was incorporated in 2014 and is headquartered in Scottsdale, Arizona.</t>
  </si>
  <si>
    <t>Journey Medical Corporation</t>
  </si>
  <si>
    <t>NasdaqCM:DERM</t>
  </si>
  <si>
    <t>Design Therapeutics, Inc. a clinical-stage biopharmaceutical company, research, designs, develops, and commercializes small molecule therapeutic drugs for the treatment of genetic diseases in the United States. The company utilizes its GeneTAC platform to design and develop therapeutic candidates for inherited diseases caused by nucleotide repeat expansion. Its lead product candidates for potentially disease-modifying treatment comprises Friedreich Ataxia, a monogenic, autosomal recessive, progressive multi-system disease that affects organ systems dependent on mitochondrial function that brings to neurological, cardiac, and metabolic dysfunction; Myotonic Dystrophy Type-1, a dominantly-inherited, monogenic progressive neuromuscular disease affecting skeletal muscle, heart, brain, and other organs; Fuchs Endothelial Corneal Dystrophy, a genetic eye disease characterized by bilateral degeneration of corneal endothelial cells and progressive loss of vision; and Huntington's Disease, a dominantly inherited, monogenic neurodegenerative disease characterized by movement, cognitive, and psychiatric disorders. Design Therapeutics, Inc. was incorporated in 2017 and is headquartered in Carlsbad, California.</t>
  </si>
  <si>
    <t>Design Therapeutics, Inc.</t>
  </si>
  <si>
    <t>NasdaqGS:DSGN</t>
  </si>
  <si>
    <t>InfuSystem Holdings, Inc., through its subsidiaries, provides infusion pumps and related products and services in the United States and Canada. It operates in two segments, Patient Services and Device Solutions. The company supplies electronic ambulatory infusion pumps and associated disposable supply kits to oncology, infusion, and hospital outpatient chemotherapy clinics for the treatment of various cancers, including colorectal cancer, pain management, and other disease states. It also sells and rents new and pre-owned pole-mounted and ambulatory infusion pumps, and other durable medical equipment; sells treatment-related consumables; and provides biomedical recertification, maintenance, and repair services for oncology practices, as well as other healthcare site settings comprising hospitals, home care and home infusion providers, skilled nursing and acute care facilities, pain centers, and others. In addition, the company offers local and field-based customer support, as well as operates pump service and repair centers. The company was incorporated in 2005 and is headquartered in Rochester Hills, Michigan.</t>
  </si>
  <si>
    <t>InfuSystem Holdings, Inc.</t>
  </si>
  <si>
    <t>NYSEAM:INFU</t>
  </si>
  <si>
    <t>CapsoVision, Inc., a medical technology company, manufactures and markets endoscopic video imaging devices focused on internal imaging of the gastrointestinal system. It offers CapsoCam Plus, a capsule endoscopy system for visualization of the small bowel mucosa in adults and children aged 2 years and above; and CapsoCam Colon for visualization of the colon and detection and measurement of polyps, as well as develops CapsoColon 3D for large intestines (colon). The company also provides CapsoCloud cloud-based software-as-a-service ecosystem as an off-premise video access and download solution; CapsoAccess, a Capsule data access system; CapsoView, a data access reading device for viewing capsule videos; and CapsoRetrieve, a retrieval kit to recover the capsule using a magnetic wand, as well as capsule video reading services. It serves gastrointestinal medical practices, clinics, and hospitals. The company sells its products to distributor customers who resell products. The company was formerly known as Capso Vision Inc. and changed its name to CapsoVision, Inc. in May, 2016. CapsoVision, Inc. was incorporated in 2005 and is headquartered in Saratoga, California.</t>
  </si>
  <si>
    <t>CapsoVision, Inc.</t>
  </si>
  <si>
    <t>NasdaqCM:CV</t>
  </si>
  <si>
    <t>Atlantic International Corp. operates as a staffing company servicing the commercial, professional, finance, direct placement, and managed service provider verticals. The company specializes in permanent, temporary, and temporary-to-permanent placement services in various areas, including accounting and finance, administrative and clerical, hospitality, information technology, legal, light industrial, and medical fields. It provides productivity consulting and workforce management solutions. The company was founded in 2018 and is based in Englewood Cliffs, New Jersey.</t>
  </si>
  <si>
    <t>Atlantic International Corp.</t>
  </si>
  <si>
    <t>NasdaqGM:ATLN</t>
  </si>
  <si>
    <t>Sanara MedTech Inc., a medical technology company, develops, markets, and distributes surgical, wound, and skincare products and services to physicians, hospitals, clinics, and post-acute care settings in the United States. The company offers CellerateRX Surgical, a medical hydrolysate of Type I bovine collagen indicated for the management of surgical, traumatic, and partial- and full-thickness wounds, as well as first- and second-degree burns. It also develops BIASURGE, a no-rinse surgical solution used for wound irrigation; FORTIFY TRG, a freeze-dried, multi-layer small intestinal submucosa extracellular matrix sheet; FORTIFY FLOWABLE extracellular matrix, an advanced wound care device; and TEXAGEN, a multi-layer amniotic membrane allograft used as an anatomical barrier with robust handling that can be sutured for securement. The company has a license agreement with Rochal to develop, market, and sell antimicrobial products that include BIASURGE Advanced Surgical Solution, BIAKOS Antimicrobial Wound Gel, and BIAKOS Antimicrobial Skin and Wound Cleanser for the prevention and treatment of microbes on the human body. Sanara MedTech Inc. was incorporated in 2001 and is based in Fort Worth, Texas.</t>
  </si>
  <si>
    <t>Sanara MedTech Inc.</t>
  </si>
  <si>
    <t>NasdaqCM:SMTI</t>
  </si>
  <si>
    <t>Delcath Systems, Inc., an interventional oncology company, focuses on the treatment of primary and metastatic liver cancers in the United States and Europe. The company’s lead product candidate is HEPZATO KIT, a melphalan for injection/hepatic delivery system to administer high-dose chemotherapy to the liver while controlling systemic exposure and associated side effects. Its clinical development program for HEPZATO is the FOCUS clinical trial for patients with metastatic hepatic dominant Uveal Melanoma to investigate objective response rate in metastatic uveal melanoma. It also provides HEPZATO as a stand-alone medical device under the CHEMOSAT Hepatic Delivery System trade name for Melphalan or CHEMOSAT for medical centers to treat a range of liver cancers in Europe. The company was founded in 1987 and is headquartered in New York, New York.</t>
  </si>
  <si>
    <t>Delcath Systems, Inc.</t>
  </si>
  <si>
    <t>NasdaqCM:DCTH</t>
  </si>
  <si>
    <t>Annexon, Inc., a clinical-stage biopharmaceutical company, discovers and develops medicines for treating inflammatory-related diseases. The company’s lead candidate is ANX005, an investigational full-length monoclonal antibody, which is in Phase 3 clinical trial for the treatment of patients with guillain-barré syndrome; completed Phase II clinical trial for treating Huntington’s disease; and in Phase 2a clinical trial for the treatment of amyotrophic lateral sclerosis. The company is also developing ANX007, an antigen-binding fragment (Fab) that is in Phase 3 program for the treatment of patients with geographic atrophy; and ANX1502, a novel oral small molecule inhibitor, which is in Phase 1 clinical trials for autoimmune indications. In addition, it develops ANX009, a C1q-blocking Fab that is in Phase I clinical trial for treating patients with lupus nephritis. The company was incorporated in 2011 and is headquartered in Brisbane, California.</t>
  </si>
  <si>
    <t>Annexon, Inc.</t>
  </si>
  <si>
    <t>NasdaqGS:ANNX</t>
  </si>
  <si>
    <t>Accuray Incorporated engages in the design, development, manufacture, and sale of radiosurgery and radiation therapy systems for the treatment of tumors in the United States, Canada, Latin America, Asia, Australia, New Zealand, Europe, the Middle East, India, Africa, Japan, and China. The company offers the CyberKnife platform, a robotic stereotactic radiosurgery and stereotactic body radiation therapy system used for the treatment of primary and metastatic tumors outside the brain, including tumors on or near the spine and in the breast, kidney, liver, lung, pancreas, and prostate. It also provides the TomoTherapy platform, including the Radixact System, which allows for integrated radiation treatment planning, delivery, and data management, enabling clinicians to deliver ultra-precise treatments to approximately 50 patients per day; iDMS data management system, a fully integrated treatment planning and data management systems; and Accuray precision treatment planning system, a treatment planning and data management systems. In addition, the company offers post-contract customer support, installation, training, and other professional services. It primarily markets its products directly to customers, including hospitals and stand-alone treatment facilities through its sales organization, as well as to customers through sales agents and group purchasing organizations in the United States; and to customers directly and through distributors and sales agents internationally. Accuray Incorporated was incorporated in 1990 and is headquartered in Madison, Wisconsin.</t>
  </si>
  <si>
    <t>Accuray Incorporated</t>
  </si>
  <si>
    <t>NasdaqGS:ARAY</t>
  </si>
  <si>
    <t>MDxHealth SA, a commercial-stage precision diagnostics company, provides urologic solutions in the United States, Europe, and internationally. The company’s testing solutions include Select mdx, a non-invasive urine test for prostate cancer that measures the expression of two mRNA cancer-related biomarkers; Confirm mdx for prostate cancer tissue test that validates epigenetic test that guides the detection of occult prostate cancer on a patient’s previously biopsied negative tissue; and Resolve mdx for urinary tract infection that identifies personalized effective antibiotic options against the patient’s infection. It also offers genomic prostate score, which provides personalized genomic insights to physicians and patients navigating the complexities of prostate cancer diagnosis and treatment. The company sells its products through urology sales force consisting of direct sales representatives, strategic account managers, and regional sales managers. The company was formerly known as OncoMethylome Sciences SA and changed its name to MDxHealth SA in October 2010. MDxHealth SA was incorporated in 2003 and is headquartered in Herstal, Belgium.</t>
  </si>
  <si>
    <t>MDxHealth SA</t>
  </si>
  <si>
    <t>NasdaqCM:MDXH</t>
  </si>
  <si>
    <t>Alumis Inc., a clinical stage biopharmaceutical company, focuses on the development and commercialization of medicines for autoimmune disorders. The company’s clinical asset comprises ESK-001, an allosteric tyrosine kinase 2 (TYK2) inhibitor for the treatment of plaque psoriasis and systemic lupus erythematosus; and A-005, a central nervous system-penetrant allosteric TYK2 inhibitor for neuroinflammatory and neurodegenerative diseases. It also develops interferon regulatory factor 5 (IRF5) to address immune dysfunction. The company was formerly known as Esker Therapeutics, Inc. and changed its name to Alumis Inc. in January 2022. The company was incorporated in 2021 and is headquartered in South San Francisco, California.</t>
  </si>
  <si>
    <t>Alumis Inc.</t>
  </si>
  <si>
    <t>NasdaqGS:ALMS</t>
  </si>
  <si>
    <t>TriSalus Life Sciences, Inc. engages in the research, development, and commercialization of drug delivery technology platform and immuno-oncology therapeutics to improve outcomes for patients with difficult-to-treat liver and pancreatic cancers. It offers Pressure Enabled Drug Delivery infusion systems, such as the TriNav infusion system, which is used in transarterial radioembolization and chemoembolization procedures for patients with liver cancer and metastases; and the Pancreatic Retrograde Venous Infusion device, which is in Phase 1 clinical trial for treating locally advanced pancreatic cancer. The company is also developing nelitolimod, an investigational immunotherapeutic in Phase 1 clinical trial for the treatment of uveal melanoma, intrahepatic cholangiocarcinoma, hepatocellular carcinoma, and pancreatic cancer. It serves interventional radiologists, IR technicians, medical oncologists, nursing support, value analysis committee staff, and patients through its sales representatives and sales managers. The company was founded in 2009 and is headquartered in Westminster, Colorado.</t>
  </si>
  <si>
    <t>TriSalus Life Sciences, Inc.</t>
  </si>
  <si>
    <t>NasdaqGM:TLSI</t>
  </si>
  <si>
    <t>Altimmune, Inc., a clinical stage biopharmaceutical company, focuses on developing treatments for obesity, metabolic, and liver diseases. Its lead product candidate is pemvidutide, a GLP-1/glucagon dual receptor agonist, which is in Phase 3 trial for the treatment of obesity and metabolic associated steatohepatitis. The company was founded in 1997 and is headquartered in Gaithersburg, Maryland.</t>
  </si>
  <si>
    <t>Altimmune, Inc.</t>
  </si>
  <si>
    <t>NasdaqGM:ALT</t>
  </si>
  <si>
    <t>SBC Medical Group Holdings Incorporated, together with its subsidiaries, provides management services to cosmetic treatment centers in Japan, Vietnam, the United States, and Singapore. The company offers advertising and marketing services across social media networks; staff management services, such as recruitment and training; booking reservations for franchisee clinic customers; assistance with franchisee employee housing rentals; facility rental services; construction and design services for franchisee clinics; and medical consumables procurement services. It also provides program management, labor and function supporting, and management consulting services; and IT software solutions, as well as engages in franchising activities; and distributes medical equipment and devices, implants, injection materials, other medical consumables, skin care and beauty products, and cosmetic products to franchisee clinics for resale to clinic customers. In addition, the company offers surgical and non-surgical surgeries that include breast augmentation; liposuction; rejuvenation treatments, such as treatment of wrinkles, acne, scars, cellulite, excess fat, discoloration, and signs of aging; laser skin toning and spot removal; eyes double fold surgery; rhinoplasty; treatment of osmidrosis and hyperhidrosis; hair transplants; gynecological formation treatments; laser hair removal; face line surgeries; cosmetical dental procedures; tattoo removal; lasik eye surgery; lateral canthoplasty; brow lift procedures; androgenetic alopecia treatment; and cheek sagging prevention methods. Further, it owns and operates treatment centers under the SBC brand. SBC Medical Group Holdings Incorporated was founded in 2000 and is headquartered in Irvine, California.</t>
  </si>
  <si>
    <t>SBC Medical Group Holdings Incorporated</t>
  </si>
  <si>
    <t>NasdaqGM:SBC</t>
  </si>
  <si>
    <t>Health Catalyst, Inc. provides data and analytics technology and services to healthcare organizations in the United States. The company operates in two segments, Technology and Professional Services. It offers ignite data and analytics platform that provides clients a single comprehensive environment to integrate and organize data from their disparate software systems; and applications, a software analytics applications build for ignite platform to analyze clients face across clinical improvement, revenue and cost improvement, ambulatory operations, measures and registries, and data and analytics. The company also provides expertise solutions comprising data and analytics, domain expertise and education, tech-enabled managed, and implementation services; and opportunity analysis and prioritization, data governance, data modeling and analysis, quality and process improvement strategy, cost accounting, data abstraction, and population health strategies. It serves academic medical centers, integrated delivery networks, community hospitals, large physician practices, ACOs, health information exchanges, health insurers, life science organizations, healthcare technology vendors, and other risk-bearing entities. The company was formerly known as HQC Holdings, Inc. and changed its name to Health Catalyst, Inc. in March 2017. Health Catalyst, Inc. was founded in 2008 and is headquartered in South Jordan, Utah.</t>
  </si>
  <si>
    <t>Health Catalyst, Inc.</t>
  </si>
  <si>
    <t>NasdaqGS:HCAT</t>
  </si>
  <si>
    <t>Aldeyra Therapeutics, Inc., a biotechnology company, discovers and develops therapies designed to treat immune-mediated and metabolic diseases. Its lead product candidate is reproxalap, a reactive aldehyde species (RASP) modulator, which is in Phase III clinical trial for the treatment of dry eye disease and allergic conjunctivitis; and ADX-2191, a dihydrofolate reductase inhibitor for the treatment retinitis pigmentosa. The company also develops ADX-629, an orally administered RASP modulator that is in Phase 2 clinical trials for the treatment of COVID-19, atopic asthma, psoriasis, and alcohol intoxication. In addition, it develops preclinical RASP platform, including ADX 248, ADX 743, ADX 631, ADX 246, and other product candidates in development for inflammatory and metabolic diseases. The company was formerly known as Aldexa Therapeutics, Inc. and changed its name to Aldeyra Therapeutics, Inc. in March 2014. Aldeyra Therapeutics, Inc. was incorporated in 2004 and is based in Lexington, Massachusetts.</t>
  </si>
  <si>
    <t>Aldeyra Therapeutics, Inc.</t>
  </si>
  <si>
    <t>NasdaqCM:ALDX</t>
  </si>
  <si>
    <t>Alpha Teknova, Inc. produces critical reagents for the discovery, development, and commercialization of novel therapies, vaccines, and molecular diagnostics in the United States and internationally. The company’ primary products include pre-poured media plates for cell growth and cloning; liquid cell culture media and supplements for cellular expansion; and molecular biology reagents for sample manipulation, resuspension, and purification. It provides lab essentials which provides chemical formulations for use in biological research and drug discovery; and clinical solutions, a custom product used in the development and production of protein therapies, gene therapies, mRNA vaccines, and diagnostic kits. The company serves its products to life sciences market, including pharmaceutical and biotechnology companies, contract development and manufacturing organizations, in vitro diagnostic franchises, as well as academic and government research institutions. Alpha Teknova, Inc. was founded in 1996 and is headquartered in Hollister, California.</t>
  </si>
  <si>
    <t>Alpha Teknova, Inc.</t>
  </si>
  <si>
    <t>NasdaqGM:TKNO</t>
  </si>
  <si>
    <t>Kindly MD, Inc., a healthcare and healthcare data company, provides direct health care services to patients integrating prescription medicine and behavioral health services. The company offers specialty outpatient clinical services based on a subscription and fee-for-service basis to augment traditional healthcare. It provides evaluation and management services, including chronic pain, functional medicine, cognitive behavioral therapy, trauma and addiction therapy, recovery support, overdose education, peer support, limited urgent care, preventative medicine, travel, and hormone therapy; and data collection and research, and online and email campaign marketing services. The company also builds a portfolio of bitcoin-native companies. Kindly MD, Inc. was formerly known as Utah Therapeutic Health Center, LLC and changed its name to Kindly MD, Inc. in March 2022. The company was incorporated in 2019 and is based in Salt Lake City, Utah.</t>
  </si>
  <si>
    <t>Kindly MD, Inc.</t>
  </si>
  <si>
    <t>NasdaqGM:NAKA</t>
  </si>
  <si>
    <t>Alpha Tau Medical Ltd., a clinical-stage oncology therapeutics company, focuses on the research, development, and commercialization of diffusing alpha-emitters radiation therapy (Alpha DaRT) for the treatment of solid cancer. Its Alpha-DaRT technology is in clinical trials for various forms comprising skin, oral, pancreatic, prostate, lung, liver, and breast cancers; and preclinical or pending clinical studies for brain and other cancers. The company is headquartered in Jerusalem, Israel.</t>
  </si>
  <si>
    <t>Alpha Tau Medical Ltd.</t>
  </si>
  <si>
    <t>NasdaqCM:DRTS</t>
  </si>
  <si>
    <t>Carlsmed, Inc., a commercial-stage company, designs, manufactures, and markets AI-enabled personalized spine surgery solutions. The company develops aprevo, a comprehensive technology platform for spine fusion surgery procedures. Its aprevo platform includes proprietary surgical planning software, using outcomes-based algorithms that are aided with artificial intelligence, and resulting custom-built, anatomically designed vertebral interbody implants. The company was incorporated in 2018 and is based in Carlsbad, California.</t>
  </si>
  <si>
    <t>Carlsmed, Inc.</t>
  </si>
  <si>
    <t>NasdaqGS:CARL</t>
  </si>
  <si>
    <t>Olema Pharmaceuticals, Inc., a clinical-stage biopharmaceutical company, focuses on the discovery, development, and commercialization of therapies for women’s cancers. The company’s lead product candidate is palazestrant, an estrogen receptor (ER) antagonist and a selective ER degrader, which is in Phase 3 clinical trial for the treatment of recurrent, locally advanced, or metastatic estrogen receptor-positive, human epidermal growth factor receptor 2-negative breast cancer; OPERA-01, the pivotal Phase 3 clinical trial of palazestrant as a monotherapy in second/third-line ER+/HER2- metastatic breast cancer; and palazestrant with CDK4/6 inhibitors palbociclib and ribociclib, a phosphatidylinositol 3 kinase alpha (PI3Ka) inhibitor alpelisib, and with an mTOR inhibitor everolimus that is in Phase 1/2 clinical trial for the treatment of recurrent, locally advanced, or metastatic estrogen receptor-positive human epidermal growth factor receptor 2-negative breast cancer. It also develops OP-3136, an orally-available small molecule that potently and selectively inhibits KAT6 for patients with ER+/HER2- metastatic breast cancer and other cancers which is in Phase 1 clinical trial. The company was formerly known as CombiThera, Inc. and changed its name to Olema Pharmaceuticals, Inc. in March 2009. Olema Pharmaceuticals, Inc. was incorporated in 2006 and is headquartered in San Francisco, California.</t>
  </si>
  <si>
    <t>Olema Pharmaceuticals, Inc.</t>
  </si>
  <si>
    <t>NasdaqGS:OLMA</t>
  </si>
  <si>
    <t>DiaMedica Therapeutics Inc., a clinical stage biopharmaceutical company, focuses on improving the lives of people suffering from severe ischemic diseases. Its lead candidate is DM199, a pharmaceutically active recombinant form of the human tissue kallikrein-1 protein, which is in Phase 2/3 trials for the treatment of acute ischemic stroke, as well as in Phase 2 to treat preeclampsia, cardio renal disease, and fetal growth restriction. The company also develops DM300, which is a recombinant human ulinastatin in the preclinical stage for the treatment of inflammatory diseases, such as acute pancreatitis. The company was formerly known as DiaMedica Inc. and changed its name to DiaMedica Therapeutics Inc. in December 2016. DiaMedica Therapeutics Inc. was incorporated in 2000 and is headquartered in Minneapolis, Minnesota.</t>
  </si>
  <si>
    <t>DiaMedica Therapeutics Inc.</t>
  </si>
  <si>
    <t>NasdaqCM:DMAC</t>
  </si>
  <si>
    <t>Fennec Pharmaceuticals Inc. operates as a commercial stage biopharmaceutical company in the United States. The company’s product candidate includes PEDMARK, a formulation of sodium thiosulfate for the prevention of platinum-induced ototoxicity in pediatric cancer patients. It sells its products through regional pediatric oncology specialists and medical science liaisons. The company was formerly known as Adherex Technologies Inc. and changed its name to Fennec Pharmaceuticals Inc. in September 2014. Fennec Pharmaceuticals Inc. was incorporated in 1996 and is based in Research Triangle Park, North Carolina.</t>
  </si>
  <si>
    <t>Fennec Pharmaceuticals Inc.</t>
  </si>
  <si>
    <t>NasdaqCM:FENC</t>
  </si>
  <si>
    <t>Viemed Healthcare, Inc., through its subsidiaries, provides home medical equipment (HME) and post-acute respiratory healthcare services in the United States. The company provides respiratory disease management solutions, including treatment of chronic obstructive pulmonary disease (COPD), which include non-invasive ventilation, percussion vests, and other therapies; and invasive and non-invasive ventilation and related equipment and supplies to patients suffering from COPD. It also sells and rents HME devices, such as non-invasive and invasive ventilators, positive airway pressure (PAP) machines, durable medical equipment, percussion vests, oxygen concentrators, and other medical equipment. In addition, the company provides neuromuscular care and oxygen therapy services; and sleep apnea management that provides sleep solutions and/or equipment, such as PAP, automatic continuous positive airway pressure, and bi-level positive airway pressure machines. Further, the company offers in home sleep apnea testing services, as well as healthcare staffing and recruitment services. Viemed Healthcare, Inc. was founded in 2006 and is headquartered in Lafayette, Louisiana.</t>
  </si>
  <si>
    <t>Viemed Healthcare, Inc.</t>
  </si>
  <si>
    <t>NasdaqCM:VMD</t>
  </si>
  <si>
    <t>SIGA Technologies, Inc., a commercial-stage pharmaceutical company, focuses on the health security market in the United States. Its lead product is TPOXX, an antiviral drug for the treatment of human smallpox disease caused by variola virus. The company was incorporated in 1995 and is headquartered in New York, New York.</t>
  </si>
  <si>
    <t>SIGA Technologies, Inc.</t>
  </si>
  <si>
    <t>NasdaqGM:SIGA</t>
  </si>
  <si>
    <t>Humacyte, Inc., together with its subsidiaries, engages in the development and manufacture of off-the-shelf, implantable, and bioengineered human tissues for the treatment of diseases and conditions across a range of anatomic locations in multiple therapeutic areas. The company using its proprietary and scientific technology platform to engineer and manufacture human acellular vessels (HAVs) to be implanted into patient without inducing a foreign body response or leading to immune rejection. It is developing a portfolio of HAVs, which would target the vascular repair, reconstruction, and replacement market, including vascular trauma; arteriovenous access for hemodialysis; peripheral arterial disease; pediatric heart surgery; and coronary artery bypass grafting, as well as for the delivery of cellular therapy, including pancreatic islet cell transplantation to treat Type 1 diabetes. The company was founded in 2004 and is headquartered in Durham, North Carolina.</t>
  </si>
  <si>
    <t>Humacyte, Inc.</t>
  </si>
  <si>
    <t>NasdaqGS:HUMA</t>
  </si>
  <si>
    <t>4D Molecular Therapeutics, Inc., a late-stage biotechnology company, engages in the development of adeno-associated virus vectors from its proprietary synthetic vector discovery platform, Therapeutic Vector Evolution in the Netherlands and the United States. Its lead product candidate is 4D-150 for the treatment of retinal vascular diseases by providing multi-year sustained production of anti-VEGF from the retina with intravitreal injection, as well as for treating wet age-related macular degeneration and diabetic macular edema. The company is also developing 4D-710, which is in early-stage study for the treatment of cystic fibrosis; 4D-175 that is in in preclinical stage for treating geographic atrophy; 4D-725, which is in preclinical stage for the treatment of alpha-1 anti-trypsin deficiency lung disease; and 4D-310 that is in Phase 1 clinical trial for treating Fabry disease. 4D Molecular Therapeutics, Inc. has collaboration and licensing agreements with Astellas Gene Therapies, Inc.; Arbor Biotechnologies, Inc.; and uniQure biopharma B.V. The company was founded in 2013 and is headquartered in Emeryville, California.</t>
  </si>
  <si>
    <t>4D Molecular Therapeutics, Inc.</t>
  </si>
  <si>
    <t>NasdaqGS:FDMT</t>
  </si>
  <si>
    <t>Cross Country Healthcare, Inc. provides talent management services for healthcare clients in the United States. The company operates in two segments, Nurse and Allied Staffing and Physician Staffing. The Nurse and Allied Staffing segment provides traditional staffing, recruiting, and value-added total talent solutions, including temporary and permanent placement of travel and local nurse, and allied professionals, as well as healthcare leaders within nursing, allied, human resources, and finance; vendor neutral and managed services programs; and education healthcare, in-home care, and outsourcing services. This segment offers staffing solutions for registered nurses, licensed practical nurses, certified nurse assistants, practitioners, pharmacists, and other allied professionals on per diem and short-term assignments; and clinical and non-clinical professionals on long-term assignments, as well as workforce solutions, including MSP, VMS, RPO, project management, and other outsourcing and consultative services. It also provides retained search services for healthcare professionals, as well as contingent search and recruitment process outsourcing services. The company serves public and private acute care and non-acute care hospitals, government facilities, local and national healthcare plans, managed care providers, public and charter schools, outpatient clinics, ambulatory care facilities, correctional facilities, PACE programs, physician practice groups, and other healthcare providers. The Physician Staffing segment provides physicians in various specialties, certified registered nurse anesthetists, nurse practitioners, and physician assistants as independent contractors on temporary assignments. This segment serves various healthcare facilities, such as acute and non-acute care facilities, medical group practices, government facilities, and managed care organizations. The company was founded in 1986 and is headquartered in Boca Raton, Florida.</t>
  </si>
  <si>
    <t>Cross Country Healthcare, Inc.</t>
  </si>
  <si>
    <t>NasdaqGS:CCRN</t>
  </si>
  <si>
    <t>SOPHiA GENETICS SA operates as a cloud-native software technology company in the healthcare space. It offers SOPHiA DDM platform, a cloud-native software platform for analyzing data and generating insights from multimodal data sets and diagnostic modalities. Its SOPHiA DDM platform and related solutions, applications, products, and services are used by hospitals, laboratories, and biopharmaceutical companies through its own sales force as well as distributors and industry collaborators in Switzerland, France, Italy, rest of Europe, North America, the United States, Latin America, and the Asia-pacific. SOPHiA GENETICS SA was incorporated in 2011 and is based in Rolle, Switzerland.</t>
  </si>
  <si>
    <t>SOPHiA GENETICS SA</t>
  </si>
  <si>
    <t>NasdaqGS:SOPH</t>
  </si>
  <si>
    <t>Fulcrum Therapeutics, Inc., a clinical-stage biopharmaceutical company, develops small molecules to improve the lives of patients with genetically defined diseases in the areas of high unmet medical need in the United States. Its clinical-stage product candidate is pociredir, a fetal hemoglobin inducer, which is in phase 1b clinical trial for the treatment of sickle cell disease and beta-thalassemia. The company also discovers drug targets for potential treatment inherited aplastic anemias, such as of diamond-blackfan anemia, shwachman-diamond syndrome, and fanconi anemia, as well as novel fetal hemoglobin inducers, fibrotic disorders, and cardiomyopathies which is in preclinical trial. It has collaboration and license agreement with MyoKardia, Inc. to identify biological targets that are capable of modulating genes of interest with relevance to cardiomyopathies; and licensce agreement with CAMP4 which includes certain small molecule compounds, composition of matter and method of use patent rights, and know-how to research, develop, manufacture, use, and commercialize; and Sanofi for the development and commercialization of losmapimod, an oral small molecule being investigated for the treatment of facioscapulohumeral muscular dystrophy. Fulcrum Therapeutics, Inc. was Incorporated in 2015 and is headquartered in Cambridge, Massachusetts.</t>
  </si>
  <si>
    <t>Fulcrum Therapeutics, Inc.</t>
  </si>
  <si>
    <t>NasdaqGM:FULC</t>
  </si>
  <si>
    <t>X4 Pharmaceuticals, Inc., a biopharmaceutical company, focuses on the research, development, and commercialization of novel therapeutics for the treatment of rare diseases of the immune system. It offers XOLREMDI, an orally bioavailable selective antagonist of chemokine receptor C-X-C chemokine receptor type 4 (CXCR4) for the treatment of patients with warts, hypogammaglobulinemia, infections, and myelokathexis syndrome. The company also develops mavorixafor that is in Phase 3 4WARD clinical trial to evaluate the efficacy, safety, and tolerability of oral, once-daily mavorixafor with or without stable doses of G-CSF in people with congenital, acquired primary autoimmune, or idiopathic CN who are experiencing recurrent and/or serious infections. It has a license agreement with Abbisko Therapeutics Co Ltd. to develop, manufacture, and commercialize mavorixafor in combination with checkpoint inhibitors or other agents in oncology indications; and with Norgine to develop, manufacture, and commercialize mavorixafor in Europe, Australia, and New Zealand. The company is headquartered in Boston, Massachusetts.</t>
  </si>
  <si>
    <t>X4 Pharmaceuticals, Inc.</t>
  </si>
  <si>
    <t>NasdaqCM:XFOR</t>
  </si>
  <si>
    <t>Relmada Therapeutics, Inc. operates as a clinical-stage biotechnology company in the United States. The company focuses on the development of NDV-01, a controlled-release intravesical formulation of gemcitabine and docetaxel, which is in Phase 2 clinical trial for patients with aggressive forms of non-muscle invasive bladder cancer; and sepranolone, a neurosteroid epimer of allopregnanolone, which is Phase 2b-ready for the potential treatment of Prader-Willi Syndrome, Tourette Syndrome, excessive tremor, and other diseases related to excessive GABAergic activity. It also develops REL-P11, a modified-release formulation of psilocybin that has completed Phase 1 safety study for the treatment of metabolic disease. Relmada Therapeutics, Inc. was founded in 2004 and is headquartered in Coral Gables, Florida.</t>
  </si>
  <si>
    <t>Relmada Therapeutics, Inc.</t>
  </si>
  <si>
    <t>NasdaqCM:RLMD</t>
  </si>
  <si>
    <t>Absci Corporation operates as a data-first generative artificial intelligence (AI) drug creation company in the United States. The company combines AI with scalable wet lab technologies to design differentiated antibody therapeutics. Its preclinical development programs include ABS-101 for the treatment of inflammatory bowel disease; ABS-201 for treating androgenic alopecia; ABS-301 for the treatment of immuno-oncology; and ABS-501 for treating oncology. Absci Corporation has collaboration agreements with PrecisionLife, Memorial Sloan Kettering Cancer Center, Twist Bioscience, Owkin, Oracle Corporation, and Advanced Micro Devices, Inc. for joint research and development activities. The company was founded in 2011 and is headquartered in Vancouver, Washington.</t>
  </si>
  <si>
    <t>Absci Corporation</t>
  </si>
  <si>
    <t>NasdaqGS:ABSI</t>
  </si>
  <si>
    <t>Cryoport, Inc. provides temperature-controlled supply chain solutions in biopharma/pharma, animal health, and reproductive medicine markets worldwide. The company’s Life Sciences Services segment provides temperature-controlled logistics and cryogenic biostorage within the life science industry. Its Life Sciences Products segment offers cryogenic freezers, cryogenic dewars, and accessories within the life science industry through direct sales or a distribution network. The company’s products include Cryoport Express Shippers; Cryoport ELITE Shippers; Cryoport Express Cryogenic HV3 Shipping System; Smartpak II Condition Monitoring System and Tec4Med; and Cryoport accessories. It also provides Cryoport BioStorage/Bioservices, such as CRYOGENE, a biostorage solution for the provision of pre-clinical temperature-controlled biological materials management services; and Cryoport Systems Bioservices, including controlled temperature storage, kitting, labelling, fulfillment, sample management, drug return, and Qualified Person drug product release. In addition, the company offers IntegriCell services that comprise apheresis/leukapheresis collection, cryoshuttle transportation, cryo-process optimization, and cryopreservation services; Cryoport consulting services, including physical, thermal, and shipping qualifications of shipping systems and/or packaging to developing custom packaging solutions; CRYOPDP, a temperature-controlled logistics solution; MVE Biological Solutions’ Fusion cryogenic system, a self-sustaining cryogenic freezer; and Vario cryogenic system, a cryogenic freezer system. Further, it provides biological specimen cryopreservation storage and maintenance; archiving, monitoring, tracking, receipt, and delivery of samples; frozen biological specimens transportation; incoming and outgoing biological specimens management; and short-term logistics and engineering consulting services. The company was founded in 1999 and is based in Brentwood, Tennessee.</t>
  </si>
  <si>
    <t>Cryoport, Inc.</t>
  </si>
  <si>
    <t>NasdaqCM:CYRX</t>
  </si>
  <si>
    <t>vTv Therapeutics Inc., a late-stage biopharmaceutical company, focuses on developing oral small molecule drug candidates intended to treat people living with diabetes and other chronic diseases. Its lead drug candidate is cadisegliatin (TTP399), an orally administered small molecule and liver-selective glucokinase activator that is in Phase III clinical trial to treat type 1 diabetes. The company is also investing a range of molecules across various indications for chronic diseases. It has a license agreement Newsoara Biopharma Co., Ltd. to develop and commercialize phosphodiesterase type 4 inhibitors program. The company was incorporated in 2015 and is headquartered in High Point, North Carolina.</t>
  </si>
  <si>
    <t>vTv Therapeutics Inc.</t>
  </si>
  <si>
    <t>NasdaqCM:VTVT</t>
  </si>
  <si>
    <t>P3 Health Partners Inc., a patient-centered and physician-led population health management company, provides superior care services in the United States. The company operates clinics and wellness centers. P3 Health Partners Inc. was founded in 2020 and is based in Henderson, Nevada.</t>
  </si>
  <si>
    <t>P3 Health Partners Inc.</t>
  </si>
  <si>
    <t>NasdaqCM:PIII</t>
  </si>
  <si>
    <t>Neumora Therapeutics, Inc., a clinical-stage biopharmaceutical company, engages in developing therapeutic treatments for brain diseases, neuropsychiatric disorders, and neurodegenerative diseases in the United States. The company develops navacaprant (NMRA-140), a novel once-daily oral kappa opioid receptor antagonist, which is in phase 3 clinical trials for the treatment of major depressive disorder. It also develops NMRA-511 that is in phase 1 clinical trials in patients with agitation associated with dementia due to Alzheimer’s disease. In addition, the company’s preclinical phase product includes NMRA-NMDA and NMRA-M4R for the treatment of Schizophrenia; NMRA-CK1d, a CK1d inhibitor program for the treatment of amyotrophic lateral sclerosis; NMRA-NLRP3 for the treatment of certain neurodegenerative conditions; and NMRA-GCase for the treatment of Parkinson’s disease. The company was formerly known as RBNC Therapeutics, Inc. and changed its name to Neumora Therapeutics, Inc. in October 2021. Neumora Therapeutics, Inc. was incorporated in 2019 and is headquartered in Watertown, Massachusetts.</t>
  </si>
  <si>
    <t>Neumora Therapeutics, Inc.</t>
  </si>
  <si>
    <t>NasdaqGS:NMRA</t>
  </si>
  <si>
    <t>OptimizeRx Corporation operates as a digital healthcare technology company. The company offers Dynamic Audience Activation Platform, which generates dynamic audiences with predictive analytics through machine learning methods; Micro-Neighborhood Targeting, which creates consumer audiences using a privacy-first process; Profiler, which provides insights into its customers’ target consumers; banner messages, including brand messaging, therapeutic support messaging, affordability messaging, HUB awareness, limited distribution drug information, and patient support program messaging through healthcare professionals; and media execution solutions, which deliver messages through consumer omnichannel network, including through programmatic display, programmatic connected television/over-the-top, programmatic social media, addressable television, digital out-of-home, programmatic audio, and email/direct mail. It also offers pharmacy alerts, which flag pharmacies that have prescription medications in stock; and financial messaging solutions, which provide prescribers visibility to branded copay offers for patients directly within electronic health record systems and ePrescribing platforms. The company was founded in 2006 and is based in Waltham, Massachusetts.</t>
  </si>
  <si>
    <t>OptimizeRx Corporation</t>
  </si>
  <si>
    <t>NasdaqCM:OPRX</t>
  </si>
  <si>
    <t>Jade Biosciences, Inc. operates as a biotechnology company that develops therapies for inflammation and immunology indications in patients living with autoimmune diseases. The company develops JADE101, a monoclonal antibody to block the A PRoliferation Inducing Ligand protein, which is in phase 1 clinical trial. It also develops JADE201 and JADE-003, which are in preclinical development stage. Jade Biosciences, Inc. has a collaboration agreement with Paragon Therapeutics, Inc. Jade Biosciences, Inc. is based in Waltham, Massachusetts.</t>
  </si>
  <si>
    <t>Jade Biosciences, Inc.</t>
  </si>
  <si>
    <t>NasdaqCM:JBIO</t>
  </si>
  <si>
    <t>Heron Therapeutics, Inc., a commercial-stage biotechnology company, engages in developing and commercializing therapeutic that enhances medical care. The company’s product candidates utilize its proprietary Biochronomer, a drug delivery technology, which delivers therapeutic levels of a range of short-acting pharmacological agents over a period from days to weeks with a single administration. It offers SUSTOL (granisetron), an extended-release injection for the prevention of acute and delayed nausea and vomiting associated with moderately emetogenic chemotherapy, or anthracycline and cyclophosphamide combination chemotherapy regimens; and CINVANTI, an intravenous formulation of aprepitant, a substance P/neurokinin-1 receptor antagonist for the prevention of acute and delayed nausea and vomiting associated with highly emetogenic cancer chemotherapy, as well as nausea and vomiting associated with moderately emetogenic cancer chemotherapy. The company is also developing ZYNRELEF, a dual-acting local anesthetic that delivers a fixed-dose combination of the local anesthetic bupivacaine and a low dose of the nonsteroidal anti-inflammatory drug meloxicam; and APONVIE, an intravenous formulation of a substance P/neurokinin-1 receptor antagonist indicated for the prevention of postoperative nausea and vomiting in adults. The company was formerly known as A.P. Pharma, Inc. and changed its name to Heron Therapeutics, Inc. in January 2014. Heron Therapeutics, Inc. was founded in 1983 and is headquartered in Cary, North Carolina.</t>
  </si>
  <si>
    <t>Heron Therapeutics, Inc.</t>
  </si>
  <si>
    <t>NasdaqCM:HRTX</t>
  </si>
  <si>
    <t>Owlet, Inc. provides digital parenting solutions in the United States, the United Kingdom, and internationally. The company offers a digital parenting platform that provides real-time data and insights to parents. It also provides sock monitors, including Dream Sock, a wearable infant health monitor equipped with pulse oximetry technology that tracks vital signs, such as pulse rate, activity, oxygen level, and sleep patterns; BabySat, which is intended for infants with conditions, including respiratory syncytial virus, pneumonia, bronchitis, croup, and other diagnoses; and Owlet Smart Sock, which provides real-time heart rate and oxygen readings in the Owlet Care App. In addition, the company offers Owlet Cam, an audio and video monitor that has 1080p HD video, motion and cry detection, 4x zoom, and two-way audio; Dream Duo, a baby monitoring solution that combines Dream Sock or Owlet Smart Sock with Owlet Cam; Owlet360, a subscription service that provides personalized understanding of the babies’ development, health, and sleep trends; and accessories, such as fabric accessory socks, the Owlet Dream Sleeper with Swaddle, and the Owlet Sock Travel Case. Owlet, Inc. was founded in 2012 and is headquartered in Lehi, Utah.</t>
  </si>
  <si>
    <t>Owlet, Inc.</t>
  </si>
  <si>
    <t>NYSE:OWLT</t>
  </si>
  <si>
    <t>SANUWAVE Health, Inc. operates as a medical device company in the United States and internationally. It focuses on the commercialization of regenerative medicines through noninvasive ultrasound or shockwaves to produce a biological response promoting the repair and regeneration of tissue, musculoskeletal, and vascular structures. The company markets UltraMist system, a medical device that uses non-thermal ultrasound to treat tissues using a fluid mist to transmit energy in a non-contact and pain free way for use in the treatment of acute and chronic wounds. It also markets PACE systems that use acoustic pressure shockwaves generated by pulsed acoustic cellular expression technology to converge at selected areas for wound and orthopedic applications under the dermaPACE, Profile, and orthoPACE brand names. The company was founded in 2004 and is headquartered in Eden Prairie, Minnesota.</t>
  </si>
  <si>
    <t>SANUWAVE Health, Inc.</t>
  </si>
  <si>
    <t>NasdaqGM:SNWV</t>
  </si>
  <si>
    <t>Standard BioTools Inc., together with its subsidiaries, develops, manufactures, and sells a range of instrumentation, consumables, and services to scientists and biomedical researchers to develop therapeutics in the Americas, Europe, the Middle East, Africa, and the Asia pacific. The company operates in two segments, Proteomics and Genomics. Its proteomics and genomics include instruments, consumables, software, and services based upon technologies used in the identification of proteins, as well as genes and their functions. The company provides SomaScan platform that enables researchers to measure proteins simultaneously and provides deep insights into biological processes and disease mechanisms; CyTOF technology platform that uses metal-tagged antibodies and time-of-flight mass spectrometry to eliminate signal interference and expand multiplexing capabilities; Hyperion, a spatial biology platform, which unlocks deeper insights into tissue organization by preserving spatial context while enabling high-dimensional molecular and proteomic analysis; and Biomark X9 system that redefines high-throughput genomics for quantitative polymerase chain reaction applications. The company sells its instruments and consumables for research use only to academic research institutions, translational research and medicine centers, cancer centers, and clinical research laboratories, as well as biopharmaceutical, biotechnology, and plant and animal research companies. It has license agreements with California Institute of Technology, Harvard University, and Caliper Life Sciences, Inc. The company was formerly known as Fluidigm Corporation and changed its name to Standard BioTools Inc. in April 2022. Standard BioTools Inc. was incorporated in 1999 and is headquartered in South San Francisco, California.</t>
  </si>
  <si>
    <t>Standard BioTools Inc.</t>
  </si>
  <si>
    <t>NasdaqGS:LAB</t>
  </si>
  <si>
    <t>USBC, Inc., together with its subsidiaries, focuses on the development and commercialization of sensor technology by radio and microwave spectroscopy in the United States. The company is involved in identifying and measuring material or analyte using electromagnetic energy to detect, record, identify, and measure the signature of materials or analytes. The company was formerly known as Know Labs, Inc. and changed its name to USBC, Inc. in August 2025. USBC, Inc. was incorporated in 1998 and is based in Reno, Nevada.</t>
  </si>
  <si>
    <t>USBC, Inc.</t>
  </si>
  <si>
    <t>NYSEAM:USBC</t>
  </si>
  <si>
    <t>Palisade Bio, Inc., a clinical-stage biopharmaceutical company, focuses on developing and advancing novel therapeutics for patients living with autoimmune, inflammatory, and fibrotic diseases. The company’s lead therapeutic candidate is PALI-2108, a prodrug PDE4 inhibitor that is in phase 1a/b clinical trial for the treatment of ulcerative colitis, as well as under phase 1a clinical trial for the treatment of fibrostenotic crohn’s disease. It has a research collaboration and license agreement with Giiant Pharma, Inc. for the development, manufacture, and commercialization of its compounds; a license agreement with the Regents of the University of California for sole purpose of maintaining the Newsoara Co-Development; and a co-development and distribution agreement with Newsoara Biopharma Co., Ltd. The company is headquartered in Carlsbad, California.</t>
  </si>
  <si>
    <t>Palisade Bio, Inc.</t>
  </si>
  <si>
    <t>NasdaqCM:PALI</t>
  </si>
  <si>
    <t>Simulations Plus, Inc. develops drug discovery and development software for modeling and simulation, and prediction of molecular properties utilizing artificial intelligence and machine learning based technology worldwide. The company operates through Software and Services segments. It also offers GastroPlus, which simulates the absorption and drug interaction of compounds administered to humans and animals; and DDDPlus and MembranePlus simulation products. In addition, the company provides products based on mechanistic and mathematical models, such as DILIsym, NAFLDsym, ILDsym, IPFsym, RENAsym, MITOsym, and OBESITYsym products. Further, it offers Absorption, Distribution, Metabolism, Excretion, and Toxicity Predictor for chemistry-based computer program that takes molecular structures as inputs and predicts their properties; and MedChem Designer, as well as MonolixSuite products for modeling and simulation that allows for population analyses, rapid clinical trial data analyses, and regulatory submissions. Additionally, the company provides clinical-pharmacology-based consulting services, which includes population pharmacokinetic and pharmacodynamic modeling, exposure-response analyses, clinical trial simulations, data programming, and technical writing services in support of regulatory submissions; and early drug discovery services. Furthermore, it offers creative and insightful consulting services to support its quantitative systems pharmacology and other modeling systems. The company serves pharmaceutical, biotechnology, agrochemical, cosmetics, and food industry companies, as well as academic and regulatory agencies. Simulations Plus, Inc. was incorporated in 1996 and is headquartered in Research Triangle Park, North Carolina.</t>
  </si>
  <si>
    <t>Simulations Plus, Inc.</t>
  </si>
  <si>
    <t>NasdaqGS:SLP</t>
  </si>
  <si>
    <t>Karyopharm Therapeutics Inc., a commercial-stage pharmaceutical company, discovers, develops, and commercializes drugs directed against nuclear export for the treatment of cancer and other diseases in the United States. The company discovers, develops, and commercializes novel and small molecule Selective Inhibitor of Nuclear Export (SINE) compounds that inhibit the nuclear export protein exportin 1 (XPO1). Its lead compound, include XPOVIO in combination with bortezomib and dexamethasone for the treatment of adult patients with multiple myeloma; in combination with dexamethasone for the treatment of adult patients with relapsed or refractory multiple myeloma; and for the treatment of adult patients with relapsed or refractory diffuse large B-cell lymphoma (DLBCL). It also developing Selinexor for treating hematological and solid tumor malignancies, including multiple myeloma, endometrial cancer, myelofibrosis, and DLBCL; and ELTANEXOR for treating Myelodysplastic Neoplasms, as well as verdinexor, KPT-9274, and IL-12 compounds. In addition, the company has license agreement with Menarini Group to develop and commercialize selinexor for human oncology indications; license agreement with Antengene Therapeutics Limited to develop and commercialize selinexor, eltanexor, and KPT-9274 for the treatment and/or prevention of human oncology indications, as well as verdinexor for the diagnosis, treatment, and/or prevention of human non-oncology indications; and distribution agreement for the commercialization of XPOVIO with FORUS Therapeutics Inc. Further, the company has a collaboration with Bristol Myers Squibb company to evaluate novel cereblon E3 ligase modulator agent mezigdomide in combination with Selinexor in patients with relapsed/refractory multiple myeloma. Karyopharm Therapeutics Inc. was incorporated in 2008 and is headquartered in Newton, Massachusetts.</t>
  </si>
  <si>
    <t>Karyopharm Therapeutics Inc.</t>
  </si>
  <si>
    <t>NasdaqGS:KPTI</t>
  </si>
  <si>
    <t>Sight Sciences, Inc., an ophthalmic medical device company, focuses on the development and commercialization of surgical and nonsurgical technologies for the treatment of eye prevalent diseases. The company operates in two segments, Surgical Glaucoma and Dry Eye. Its products include OMNI surgical system, an implant-free, handheld, single-use, therapeutic technology that enables ophthalmic surgeons to perform a comprehensive procedure indicated to reduce intraocular pressure in adult patients with primary open-angle glaucoma, as well as for the catheterization and transluminal viscodilation of Schlemm’s canal and cutting of the trabecular meshwork to reduce intraocular pressure in adult patients with open-angle glaucoma; and SION surgical instrument, a bladeless manually operated device used in ophthalmic surgical procedures to excise trabecular meshwork. The company also provides TearCare system, a dry eye device designed to melt and facilitate the removal of meibomian gland obstructions and restore gland functionality. It offers its products through sales representatives and distributors to hospitals, medical centers, and eyecare professionals in the United States. The company was incorporated in 2010 and is headquartered in Menlo Park, California.</t>
  </si>
  <si>
    <t>Sight Sciences, Inc.</t>
  </si>
  <si>
    <t>NasdaqGS:SGHT</t>
  </si>
  <si>
    <t>CeriBell, Inc. operates as a medical technology company focuses on transforming the diagnosis and management of patients with serious neurological conditions in the United States. The company develops Ceribell System, a novel and point-of-care electroencephalography (EEG) platform to address the unmet needs of patients in the acute care setting. It also offers disposable headbands consists of ten non-invasive electrodes pre-filled with conductive gel; and pocket-sized battery-operated recorders to record and store EEG signals generated by the headband. In addition, the company provides Clarity, an AI-powered seizure detection algorithm. Further, it operates Ceribell EEG portal, a cloud-based secured portal that enables real-time remote access to a patient’s EEG data. The company was formerly known as Brain Stethoscope, Inc. and changed its name to CeriBell, Inc. in August 2015. CeriBell, Inc. was incorporated in 2014 and is headquartered in Sunnyvale, California.</t>
  </si>
  <si>
    <t>CeriBell, Inc.</t>
  </si>
  <si>
    <t>NasdaqGS:CBLL</t>
  </si>
  <si>
    <t>Cerus Corporation operates as a biomedical products company. The company focuses on developing and commercializing the INTERCEPT Blood System to enhance blood safety. Its INTERCEPT Blood System, a proprietary technology for controlling biological replication that is designed to reduce blood-borne pathogens in donated blood components intended for transfusion. The company offers INTERCEPT Blood Systems for platelets and plasma, which is designed to inactivate blood-borne pathogens in platelets and plasma donated for transfusion; INTERCEPT Blood System for red blood cells to inactivate blood-borne pathogens in red blood cells donated for transfusion; and INTERCEPT Blood System for Cryoprecipitation that uses its plasma system to produce pathogen reduced cryoprecipitated fibrinogen complex for the treatment and control of bleeding, including massive hemorrhage associated with fibrinogen deficiency, as well as pathogen reduced plasma and cryoprecipitate reduced. It sells platelet and plasma systems through its direct sales force and distributors in the United States, Europe, the Commonwealth of Independent States, the Middle East, Latin America, and internationally. The company was incorporated in 1991 and is headquartered in Concord, California.</t>
  </si>
  <si>
    <t>Cerus Corporation</t>
  </si>
  <si>
    <t>NasdaqGM:CERS</t>
  </si>
  <si>
    <t>Enanta Pharmaceuticals, Inc., a biotechnology company, discovers and develops small molecule drugs for the treatment of viral infections and liver diseases. The company’s product pipeline comprises EDP-514, which is in phase 1b clinical development for the treatment of chronic infection with hepatitis B virus or HBV; EDP-938 and EDP-323, which is in phase II clinical development for the treatment of respiratory syncytial virus; EDP-235, which is in phase II clinical development for the treatment of human coronaviruses; and Glecaprevir, which is in the market for the treatment of chronic infection with hepatitis C virus or HCV. Enanta Pharmaceuticals, Inc. has a collaborative development and license agreement with Abbott Laboratories to develop, manufacture, and commercialize HCV NS3 and NS3/4A protease inhibitor compounds, including paritaprevir and glecaprevir. The company was incorporated in 1995 and is headquartered in Watertown, Massachusetts.</t>
  </si>
  <si>
    <t>Enanta Pharmaceuticals, Inc.</t>
  </si>
  <si>
    <t>NasdaqGS:ENTA</t>
  </si>
  <si>
    <t>Strata Critical Medical, Inc. provides time critical logistics solutions and specialized medical services to healthcare providers across the United States. The company operates as both an air and ground transporter of human organs for transplant. The company was formerly known as Blade Air Mobility, Inc. and change its name to Strata Critical Medical, Inc. in August 2025. The company was founded in 2014 and is headquartered in New York, New York.</t>
  </si>
  <si>
    <t>Strata Critical Medical, Inc.</t>
  </si>
  <si>
    <t>NasdaqCM:SRTA</t>
  </si>
  <si>
    <t>Assembly Biosciences, Inc., a biotechnology company, develops therapeutic candidates for the treatment of viral diseases worldwide. Its pipeline includes long-acting helicase-primase inhibitors candidates, including ABI-5336 and ABI-1179, which are in Phase 1a/1b clinical studies for recurrent genital herpes; ABI-4334, a capsid assembly modulator designed to disrupt the replication cycle of hepatitis B virus that is in Phase 1b clinical study; and ABI-6250, an orally bioavailable hepatitis delta virus entry inhibitor that is in Phase 1a clinical study. The company also develops ABI-7423, an oral broad-spectrum non-nucleoside polymerase inhibitor that targets transplant-related herpesviruses. It has an option, license, and collaboration agreement with Gilead Sciences, Inc. for the research and development of virology therapies. The company was formerly known as Ventrus Biosciences, Inc. and changed its name to Assembly Biosciences, Inc. in June 2014. Assembly Biosciences, Inc. was incorporated in 2005 and is headquartered in South San Francisco, California.</t>
  </si>
  <si>
    <t>Assembly Biosciences, Inc.</t>
  </si>
  <si>
    <t>NasdaqGS:ASMB</t>
  </si>
  <si>
    <t>Benitec Biopharma Inc., a clinical-stage biotechnology company, focuses on the development of novel genetic medicines. Its Silence and Replace, a DNA-directedRNA interference platform combines RNA interference with gene therapy to create medicines that simultaneously facilitate sustained silencing of disease-causing genes and concomitant delivery of wildtype replacement genes following a single administration of the therapeutic construct. The company is developing BB-301, an AAV-based gene therapy designed to silence the expression of the disease-causing gene for the treatment of oculopharyngeal muscular dystrophy related dysphagia. Benitec Biopharma Inc. is headquartered in Hayward, California.</t>
  </si>
  <si>
    <t>Benitec Biopharma Inc.</t>
  </si>
  <si>
    <t>NasdaqCM:BNTC</t>
  </si>
  <si>
    <t>Zevra Therapeutics, Inc., a commercial-stage company, focuses on addressing unmet needs for the treatment of rare diseases in the United States. The company develops its products through Ligand Activated Technology platform. Its lead product candidate is KP1077, consisting of KP1077IH, which is under Phase 2 clinical trial for the treatment of idiopathic hypersomnia, and KP1077N, which is under Phase 1/2 clinical trial to treat narcolepsy. The company is also developing Celiprolol, a prodrug product candidate that is under Phase 3 clinical trial for the treatment of vascular Ehlers Danlos syndrome. In addition, it offers AZSTARYS, a once-daily treatment for attention deficit and hyperactivity disorder in patients aged six years and older; OLPRUVA to treat urea cycle disorders; and MIPLYFFA for the treatment of niemann pick disease type C, an ultra-rare neurodegenerative lysosomal storage disorder. The company has collaboration and license agreement with Commave Therapeutics SA to develop, manufacture and commercialize the company’s product candidates containing SDX and d-methylphenidate; and license agreement with Acer and Relief Therapeutics, Inc. to develop and commercialize rights for OLPRUVA. The company was formerly known as KemPharm, Inc. and changed its name to Zevra Therapeutics, Inc. in February 2023. Zevra Therapeutics, Inc. was incorporated in 2006 and is headquartered in Celebration, Florida.</t>
  </si>
  <si>
    <t>Zevra Therapeutics, Inc.</t>
  </si>
  <si>
    <t>NasdaqGS:ZVRA</t>
  </si>
  <si>
    <t>InMode Ltd. designs, develops, manufactures, and markets minimally invasive aesthetic medical products based on its proprietary radio frequency assisted lipolysis and deep subdermal fractional radiofrequency technologies in the United States, Europe, Asia, and internationally. The company offers minimally invasive aesthetic medical products for various procedures, such as liposuction with simultaneous skin tightening, body and face contouring, and ablative skin rejuvenation treatments, as well as for use in women’s health conditions and procedures. It also designs, develops, manufactures, and markets non-invasive medical aesthetic products that target an array of procedures, including permanent hair reduction, facial skin rejuvenation, wrinkle reduction, cellulite treatment, skin appearance and texture, and superficial benign vascular and pigmented lesions, as well as hands-free medical aesthetic products that target a range of procedures, such as skin tightening, fat reduction, and muscle stimulation. The company sells and markets its products in the United States, Canada, the United Kingdom, Ireland, Spain, Portugal, France, Belgium, Luxemburg, Italy, Germany, Austria, Japan, Australia, and India through distributors. The company was formerly known as Invasix Ltd. and changed its name to InMode Ltd. in November 2017. InMode Ltd. was incorporated in 2008 and is headquartered in Yokne'am, Israel.</t>
  </si>
  <si>
    <t>InMode Ltd.</t>
  </si>
  <si>
    <t>NasdaqGS:INMD</t>
  </si>
  <si>
    <t>SNDL Inc. engages in the production, distribution, and sale of cannabis products for the adult-use market in Canada. The company operates through four segments: Liquor Retail, Cannabis Retail, Cannabis Operations, and Investments. It engages in the cultivation, distribution, and sale of cannabis for the adult-use and medical markets; sale of wines, beers, and spirits through liquor stores under the Wine and Beyond, Ace Liquor, and Liquor Depot retail banners; and private sale of adult-use cannabis products and accessories through its owned and franchised retail cannabis stores. The company also produces and distributes flower, pre-rolls, and vapes, as well as offers financial services. It offers its products under the Top Leaf, Contraband, Palmetto, Bon Jak, La Logue, Versus, Grasslands, Pearls by Grön, No Future, and Bhang Chocolate brands. The company was formerly known as Sundial Growers Inc. and changed its name to SNDL Inc. in July 2022. SNDL Inc. was incorporated in 2006 and is headquartered in Calgary, Canada.</t>
  </si>
  <si>
    <t>SNDL Inc.</t>
  </si>
  <si>
    <t>NasdaqCM:SNDL</t>
  </si>
  <si>
    <t>Ocugen, Inc., a biopharmaceutical company, focuses on discovering, developing, and commercializing novel gene and cell therapies, biologic, and vaccines that improve patients’ health. The company’s pipeline product includes OCU400, a novel gene therapy product candidate restoring retinal integrity and function across a range of genetically diverse inherited retinal diseases, currently under Phase 3 trials for the treatment of retinitis pigmentosa and Phase 1/2 trials for the treatment of leber congenital amaurosis; OCU410, a gene therapy under phase 1/2 for the treatment of dry age-related macular degeneration (AMD); and OCU410ST, a gene therapy under phase 1/2 for the treatment of Stargardt disease. It is involved in the development of OCU200, a novel fusion protein for the treatment of diabetic macular edema, diabetic retinopathy, and wet age-related macular degeneration; and NeoCart, an autologous chondrocyte-derived neocartilage, currently under Phase 3 studies indicated for the repair of knee cartilage injuries in adult. In addition, the company is developing OCU500, a COVID-19 vaccine; OCU510, a seasonal quadrivalent flu vaccine; and OCU520, a combination quadrivalent seasonal flu and COVID-19 vaccine. It has collaboration agreements with National Institute of Allergy and Infectious Diseases for early clinical studies for the OCU500 program; and a strategic partnership with CanSino Biologics Inc. for manufacturing its modifier gene therapy pipeline product candidates. The company was founded in 2013 and is headquartered in Malvern, Pennsylvania.</t>
  </si>
  <si>
    <t>Ocugen, Inc.</t>
  </si>
  <si>
    <t>NasdaqCM:OCGN</t>
  </si>
  <si>
    <t>Vir Biotechnology, Inc., a clinical-stage biopharmaceutical company, discovers and develops therapeutic products to treat and prevent serious infectious diseases in the United States and internationally. Its clinical development pipeline consists of product investigational therapies targeting hepatitis delta virus (HDV) and other solid tumors.The company’s preclinical candidates include those targeting influenza A and B, coronavirus disease 2019, respiratory syncytial virus (RSV) and human metapneumovirus (MPV), and human papillomavirus (HPV). It has grant agreements with Gates Foundation; an option and license agreement with Brii Biosciences Limited; a collaboration and license agreement with Alnylam Pharmaceuticals, Inc.; license agreements with MedImmune, LLC; and a collaborative research agreement with GlaxoSmithKline Biologicals S.A, as well as license agreement with Sanofi for three clinical-stage masked T-cell engagers (TCEs) and exclusive use of the protease-cleavable masking platform for oncology and infectious diseases. Vir Biotechnology, Inc. was incorporated in 2016 and is headquartered in San Francisco, California.</t>
  </si>
  <si>
    <t>Vir Biotechnology, Inc.</t>
  </si>
  <si>
    <t>NasdaqGS:VIR</t>
  </si>
  <si>
    <t>Definitive Healthcare Corp., together with its subsidiaries, provides software as a service (SaaS) healthcare commercial intelligence platform in the United States and internationally. Its SaaS platform provides information on healthcare providers and their activities to help its customers from product development to go-to-market planning, and sales and marketing execution. The company’s platform consists of various functional areas, such as sales, marketing, clinical research and product development, strategy, talent acquisition, and physician network management. It serves biopharmaceutical and medical device companies, healthcare information technology companies, and healthcare providers; and other diversified companies comprising staffing and commercial real estate firms, financial institutions, and other organizations in the healthcare ecosystem. Definitive Healthcare Corp. was founded in 2011 and is headquartered in Framingham, Massachusetts.</t>
  </si>
  <si>
    <t>Definitive Healthcare Corp.</t>
  </si>
  <si>
    <t>NasdaqGS:DH</t>
  </si>
  <si>
    <t>Monopar Therapeutics Inc., a clinical-stage biopharmaceutical company, engages in developing therapeutics for the treatment of cancer in the United States. The company develops ALXN1840, a late-stage, investigational once-daily and oral medicine; MNPR-101, a proprietary humanized monoclonal antibody that is conjugated with different radioisotopes for the treatment of advanced solid tumors expressing urokinase plasminogen activator receptor; and MNPR-101-Zr, a clinical-stage radiodiagnostic imaging agent comprised of MNPR-101 conjugated to zirconium-89. It develops MNPR-101-Lu, a late-preclinical stage radiotherapeutic comprised of MNPR-101 conjugated to actinium-225. The company has collaborations NorthStar to develop radio-immuno-therapeutics targeting severe COVID-19. The company was founded in 2014 and is headquartered in Wilmette, Illinois.</t>
  </si>
  <si>
    <t>Monopar Therapeutics Inc.</t>
  </si>
  <si>
    <t>NasdaqCM:MNPR</t>
  </si>
  <si>
    <t>enGene Holdings Inc., through its subsidiary enGene, Inc., operates as a clinical-stage biotechnology company that develops genetic medicines to help patients suffering from bladder cancer. Its lead product candidate is detalimogene voraplasmid, a non-viral monotherapy to treat non-muscle invasive bladder cancer (NMIBC) with carcinoma in situ (CIS) in patients that have been unresponsive to treatment with Bacillus Calmette-Guérin (BCG). enGene Holdings Inc. is based in Montreal, Canada.</t>
  </si>
  <si>
    <t>enGene Holdings Inc.</t>
  </si>
  <si>
    <t>NasdaqCM:ENGN</t>
  </si>
  <si>
    <t>Butterfly Network, Inc. develops, manufactures, and commercializes ultrasound imaging solutions in the United States and internationally. The company offers Butterfly iQ+ and iQ3 ultrasound devices that can perform whole-body imaging on a single handheld probe integrated with the clinical workflow, and accessible on a user’s smartphone, tablet, and almost any hospital computer system; Butterfly iQ+ Bladder, a specialty product for the bladder scanning market; and Butterfly iQ+ Vet, a handheld ultrasound system designed for veterinarians. It also provides Butterfly system, which includes probes, related accessories, and software subscriptions to healthcare systems, physicians, and healthcare providers. In addition, the company offers cloud-based software solutions to healthcare systems, teleguidance, in-app educational tutorials, and formal education programs through its Butterfly Academy software and Butterfly Certified courses, as well as professional services for large scale deployments; and ScanLab, an education-only app that provides written walkthroughs and reference imagery to guide real-time educational scanning, enhancing the learning process. It sells its products through a direct sales force, distributors, and e-commerce channels. Butterfly Network, Inc. was founded in 2011 and is headquartered in Burlington, Massachusetts.</t>
  </si>
  <si>
    <t>Butterfly Network, Inc.</t>
  </si>
  <si>
    <t>NYSE:BFLY</t>
  </si>
  <si>
    <t>Lineage Cell Therapeutics, Inc., a clinical-stage biotechnology company, develops novel cell therapies for neurological and ophthalmic conditions in the United States and internationally. The company develops OpRegen, an allogeneic retinal pigment epithelium cell replacement therapy, which is in Phase 2a clinical trial for the treatment of the age-related macular degeneration; OPC1, an allogeneic oligodendrocyte progenitor cell therapy that is in Phase 1/2a multicenter clinical trial for the treatment of cervical spinal cord injuries; and VAC2, which is in Phase I clinical trial to treat non-small cell lung cancer. It also offers ReSonance (ANP1), an allogeneic auditory neuron progenitor cell transplant, which is in preclinical development for the treatment of sensorineural hearing loss; and PNC1, an allogeneic photoreceptor cell transplant, which is in preclinical development for the treatment of vision loss due to photoreceptor dysfunction or damage. In addition, the company is developing RND1, a cell transplant program for an undisclosed indication through a gene editing collaboration, engages in the research and development of therapeutic products for retinal diseases, neurological diseases, and disorders and oncology. Lineage Cell Therapeutics, Inc. has a collaboration with Immunomic Therapeutics, Inc., for the treatment of glioblastoma multiforme. The company was formerly known as BioTime, Inc. and changed its name to Lineage Cell Therapeutics, Inc. in August 2019. Lineage Cell Therapeutics, Inc. was incorporated in 1990 and is headquartered in Carlsbad, California.</t>
  </si>
  <si>
    <t>Lineage Cell Therapeutics, Inc.</t>
  </si>
  <si>
    <t>NYSEAM:LCTX</t>
  </si>
  <si>
    <t>Geron Corporation, a commercial-stage biopharmaceutical company, focuses on the development of therapeutics products for oncology. It offers RYTELO a telomerase inhibitor for the treatment f adult patients with low- to intermediate-1 risk myelodysplastic syndromes with transfusion-dependent anemia. The company was incorporated in 1990 and is headquartered in Foster City, California.</t>
  </si>
  <si>
    <t>Geron Corporation</t>
  </si>
  <si>
    <t>NasdaqGS:GERN</t>
  </si>
  <si>
    <t>Ginkgo Bioworks Holdings, Inc., together with its subsidiaries, develops a platform for cell programming in the United States. It operates through Cell Engineering and Biosecurity segments. The company offers cell engineering research and development solutions, as well as cell engineering tools comprising functional genomics and antibody developability Datapoints services, artificial intelligence models, and reconfigurable automation cart systems on its platform for use in the research, development, and commercialization of engineered organisms and derived products. It also provides biomonitoring and bioinformatics support services through Canopy, which generates genomic data from strategically positioned nodes through biomonitoring programs; and Horizon, a digital surveillance, analytics, and insights platform that detects and monitors biothreats. The company serves the pharmaceutical and biotechnology, agriculture, industrial and environment, food and nutrition, consumer and technology, and government and defense industries. Ginkgo Bioworks Holdings, Inc. was founded in 2008 and is headquartered in Boston, Massachusetts.</t>
  </si>
  <si>
    <t>Ginkgo Bioworks Holdings, Inc.</t>
  </si>
  <si>
    <t>NYSE:DNA</t>
  </si>
  <si>
    <t>Erasca, Inc., a clinical-stage precision oncology company, focuses on discovering, developing, and commercializing therapies for patients with RAS/MAPK pathway-driven cancers. The company’s lead product is naporafenib which is in SEACRAFT-2 pivotal Phase 3 trial for patients with NRAS-mutated (NRASm) melanoma; and in SEACRAFT-1 Phase 1b trial for patients with NRAS Q61X melanoma. It also develops ERAS-0015, a pan-RAS molecular glue for the treatment of patients with RAS-altered solid tumors; ERAS-4001, a pan-KRAS inhibitor for the treatment of patients with KRAS-altered solid tumors; and ERAS-12, an investigational EGFR D2/D3 biparatopic antibody (bpAb) for the treatment of EGRF and RAS/MAPK solid tumors. In addition, the company’s products under development include ERAS-801, a central nervous system (CNS)-penetrant EGFR inhibitor for patients with EGFR-altered recurrent glioblastoma (GBM) which is in phase 1 clinical trials; and ERAS-007, an oral inhibitor of ERK1/2 and ERAS-601, an oral SHP2 inhibitor for patients with advanced or metastatic solid tumors. It has a license agreement with Novartis to develop, manufacture, use, and commercialize naporafenib; Katmai Pharmaceuticals, Inc. to develop, manufacture, use, and commercialize ERAS-801 and certain other related compounds; and NiKang Therapeutics, Inc. to develop and commercialize ERAS-601 and certain other related compounds. Erasca, Inc. was incorporated in 2018 and is headquartered in San Diego, California.</t>
  </si>
  <si>
    <t>Erasca, Inc.</t>
  </si>
  <si>
    <t>NasdaqGS:ERAS</t>
  </si>
  <si>
    <t>AirSculpt Technologies, Inc., together with its subsidiaries, focuses on operating as a holding company for EBS Intermediate Parent LLC that provides body contouring procedure services in the United States, Canada, and the United Kingdom. The company offers AirSculpt, a body contouring treatment that removes fat and tightens skin while sculpting targeted areas of the body in a minimally invasive procedure. It also provides AirSculpt+, a procedure that permanently removes fat and tightens the skin with unparalleled precision and finesse; and AirSculpt Smooth, an advanced cellulite removal tool. In addition, it provides fat removal procedures across treatment areas, such as the stomach, back, and buttocks; and fat transfer procedures that transfers the patient’s own fat cells to enhance the buttocks, breasts, hips, aging hands, or other areas. Further, the company’s body contouring procedures include the Power BBL, a Brazilian butt lift procedure; the Up a Cup, a breast enhancement procedure; and the Hip Flip, an hourglass contouring procedure. Additionally, it operates various centers. AirSculpt Technologies, Inc. was founded in 2012 and is headquartered in Miami Beach, Florida.</t>
  </si>
  <si>
    <t>AirSculpt Technologies, Inc.</t>
  </si>
  <si>
    <t>NasdaqGM:AIRS</t>
  </si>
  <si>
    <t>National Research Corporation provides analytics and insights that facilitate measurement and improvement of the patient and employee experience. Its portfolio of subscription-based solutions provides actionable information and analysis to healthcare organizations across a range of mission-critical, constituent-related elements, including patient experience, service recovery, care transitions, employee engagement, reputation management, rounding, and brand loyalty. The company also offers marketing experience solutions that allow the tracking of awareness, perception, and consistency of healthcare brands; assessment of competitive differentiators; and enhanced segmentation tools to evaluate needs, wants, and behaviors of communities through real-time competitive assessments and enhanced segmentation tools. In addition, it provides experience solutions, such as patient experience, employee engagement, health risk assessments, care transition, and improvement tools through a multi-mode digital platform. Further, the company provides reputation solutions that allow healthcare organizations to share a picture of their organization and ensure that timely and relevant content informs consumer decision-making; employee experience solutions that give care teams information, tools and support needed to create engagement and open communication throughout the employee lifecycle; and consumer experience solutions which capture feedback across the healthcare journey, drive choice to build volume, and co-design experiences and services through community insights. Additionally, the company offers Huey AI, an AI engine for Human Understanding that serves as a healthcare experience management companion; and governance solutions for not-for-profit health system boards of directors, executives, and physician leadership. National Research Corporation was founded in 1981 and is headquartered in Lincoln, Nebraska.</t>
  </si>
  <si>
    <t>National Research Corporation</t>
  </si>
  <si>
    <t>NasdaqGS:NRC</t>
  </si>
  <si>
    <t>Armata Pharmaceuticals, Inc. operates as a clinical-stage biotechnology company that focuses on the development of targeted bacteriophage therapeutics for antibiotic-resistant infections worldwide. It develops its products using its proprietary bacteriophage-based technology. The company’s product candidates include AP-SA02 for the treatment of Staphylococcus aureus bacteremia; AP-PA02 for Pseudomonas aeruginosa; and AP-PA03 for the treatment of pneumonia. It has research collaboration agreement with Merck Sharp &amp; Dohme Corp. for developing synthetic bacteriophage candidates to target undisclosed infectious disease agents. The company is based in Los Angeles, California. Armata Pharmaceuticals, Inc. operates as a subsidiary of Innoviva, Inc.</t>
  </si>
  <si>
    <t>Armata Pharmaceuticals, Inc.</t>
  </si>
  <si>
    <t>NYSEAM:ARMP</t>
  </si>
  <si>
    <t>Intellia Therapeutics, Inc., a clinical-stage gene editing company, focuses on the development of curative genome editing treatments. The company’s in vivo programs include NTLA-2001, which is in Phase 1 clinical trial for the treatment of transthyretin amyloidosis; and NTLA-2002 that is in Phase 1/2 study for the treatment of hereditary angioedema. It also focusses on the research of proprietary programs focused on developing engineered cell therapies to treat various cancers and autoimmune diseases. The company has license and collaboration agreement with AvenCell Therapeutics, Inc. to develop allogeneic universal CAR-T cell therapies; Kyverna Therapeutics, Inc. for the development of an allogeneic CD19 CAR-T cell therapy for the treatment of various of B cell-mediated autoimmune diseases; ONK Therapeutics, Ltd. for the development of engineered NK cell therapies to cure patients with cancer; and ReCode Therapeutics, Inc. to develop novel genomic medicines for the treatment of cystic fibrosis. Intellia Therapeutics, Inc. was incorporated in 2014 and is headquartered in Cambridge, Massachusetts.</t>
  </si>
  <si>
    <t>Intellia Therapeutics, Inc.</t>
  </si>
  <si>
    <t>NasdaqGM:NTLA</t>
  </si>
  <si>
    <t>ClearPoint Neuro, Inc. operates as a medical device company primarily in the United States. It develops and commercializes platforms for performing minimally invasive surgical procedures in the brain under magnetic resonance imaging guided interventions. The company offers ClearPoint system, an integrated system for the insertion of deep brain stimulation electrodes, biopsy needles, and laser catheters, as well as the infusion of pharmaceuticals into the brain. It has license and collaboration agreement with Clinical Laserthermia Systems AB; license and research agreement with Koninklijke Philips N.V.; UCB Biopharma SRL; NE Scientific, LLC; and University of California, San Francisco, and Johns Hopkins University. The company was formerly known as MRI Interventions, Inc. and changed its name to ClearPoint Neuro, Inc. in February 2020. ClearPoint Neuro, Inc. was incorporated in 1998 and is headquartered in Solana Beach, California.</t>
  </si>
  <si>
    <t>ClearPoint Neuro, Inc.</t>
  </si>
  <si>
    <t>NasdaqCM:CLPT</t>
  </si>
  <si>
    <t>Semler Scientific, Inc. provides technology solutions to enhance the clinical effectiveness and efficiency of healthcare providers in the United States. The company’s products include QuantaFlo, a four-minute in-office blood flow test that enables healthcare providers to use blood flow measurements as part of their examinations of a patient’s vascular condition. The company’s products serve cardiologists, internists, nephrologists, endocrinologists, podiatrists, family practitioners, healthcare insurance plans, integrated delivery networks, independent physician groups, and companies contracting with the healthcare industry, such as risk assessment groups and retailers. It offers its products through sales representatives and distributors. The company was incorporated in 2007 and is headquartered in Santa Clara, California.</t>
  </si>
  <si>
    <t>Semler Scientific, Inc.</t>
  </si>
  <si>
    <t>NasdaqCM:SMLR</t>
  </si>
  <si>
    <t>NeuroPace, Inc. operates as a medical device company in the United States. The company develops RNS system, a brain-responsive neuromodulation system that delivers personalized, real-time treatment at the seizure source for treating drug-resistant focal epilepsy. Its RNS System includes RNS neurostimulator, cortical strip and depth leads, and Patient Remote Monitor, as well as other implantable and non-implantable accessories. In addition, the company provides physician tablet and patient data management system; and nSight Platform, which facilitates ongoing patient monitoring and streamlines patient support. It sells its products to hospital facilities for initial RNS System implant procedures and for replacement procedures. NeuroPace, Inc. was incorporated in 1997 and is headquartered in Mountain View, California.</t>
  </si>
  <si>
    <t>NeuroPace, Inc.</t>
  </si>
  <si>
    <t>NasdaqGM:NPCE</t>
  </si>
  <si>
    <t>TruBridge, Inc. provides healthcare solutions and services for community hospitals, clinics, and other healthcare systems in the United States and internationally. The company operates in two segments, Financial Health and Patient Care. It focuses on providing revenue cycle management (RCM) solutions for care settings, and analytics and business intelligence. The company also provides acute care solutions and related services for community hospitals and their physician clinics; and patient engagement and empowerment technology solutions to improve patient outcomes and engagement strategies with care providers. In addition, it offers patient liability estimate, eligibility verification, claim scrubbing and submission, remittance management, denial/audit management, and contract management services; and RCM services, such as accounts receivable management, private pay, medical coding, revenue cycle consulting, and other insurance and patient billing services. Further, the company provides consulting and business management services; managed IT services; encoder solutions; and patient management, financial accounting, clinical, patient care, and enterprise applications. Additionally, it offers acute care software systems, and support and maintenance services; and InstantPHR, an interactive portal, which is designed to serve patient populations and health organizations' needs; and CHBase that funnels data from multiple sources into one platform. The company was formerly known as Computer Programs and Systems, Inc. and changed its name to TruBridge, Inc. in March 2024. TruBridge, Inc. was founded in 1979 and is headquartered in Mobile, Alabama.</t>
  </si>
  <si>
    <t>TruBridge, Inc.</t>
  </si>
  <si>
    <t>NasdaqGS:TBRG</t>
  </si>
  <si>
    <t>Kura Oncology, Inc., a clinical-stage biopharmaceutical company, develops medicines for the treatment of cancer. Its lead product candidate includes ziftomenib, a selective investigational inhibitor of the menin-KMT2A interaction for the treatment of genetically defined subsets of acute leukemias, including acute myeloid leukemia and acute lymphoblastic leukemia; tipifarnib, an orally bioavailable farnesyl transferase inhibitor combination with alpelisib for patients with PIK3CA-dependent HNSCC; and KO-2806, a selective investigational FTI for the treatment of solid tumors. It has a clinical collaboration with Novartis Pharma AG to evaluate the combination of tipifarnib and alpelisib in patients with head and neck squamous cell carcinoma whose tumors have HRAS overexpression and/or PIK3CA mutation and/or amplification; strategic collaboration agreement with Kyowa Kirin Co., Ltd. to develop and commercialize its oral menin inhibitor for the treatment of patients with acute myeloid leukemia (AML) and other hematologic malignancies; and a clinical collaboration with Mirati Therapeutics, Inc. to evaluate the combination of KO-2806 and adagrasib, a KRASG12C inhibitor in patients with NSCLC. The company is headquartered in San Diego, California.</t>
  </si>
  <si>
    <t>Kura Oncology, Inc.</t>
  </si>
  <si>
    <t>NasdaqGS:KURA</t>
  </si>
  <si>
    <t>Talkspace, Inc. operates as a virtual behavioral healthcare company that connects patients with licensed mental health providers in the United States. The company provides psychotherapy and psychiatry services to treat various mental health conditions, such as depression, anxiety, trauma, and other fields of human challenges by operating an online platform for one-on-one therapy delivered through messaging, audio, and video channels. It serves health insurance plans and employee assistance programs, direct-to-enterprise customers, and individual subscribers. Talkspace, Inc. was formerly known as Groop Internet Platform Inc. and changed its name to Talkspace, Inc. in June 2021. The company was founded in 2012 and is headquartered in New York, New York.</t>
  </si>
  <si>
    <t>Talkspace, Inc.</t>
  </si>
  <si>
    <t>NasdaqCM:TALK</t>
  </si>
  <si>
    <t>Eton Pharmaceuticals, Inc., a pharmaceutical company, focuses on developing and commercializing treatments for rare diseases. Its commercial rare disease products include Increlex for the treatment of severe primary igf-1 deficiency; Alkindi Sprinkle for adrenal insufficiency; Galzin for Wilson disease; PKU Golike for phenylketonuria; Carglumic Acid for N-acetylglutamate synthase deficiency; Betaine Anhydrous for homocystinuria; and Nitisinone for tyrosinemia type 1. The company is also developing various product candidates, which are in late-stage development, including ET-400 for treating adrenal insufficiency; ET-600 for diabetes insipidus; Amglidia for neonatal diabetes mellitus; ET-700 for Wilson disease; ET-800 for adrenal insufficiency; and ZENEO hydrocortisone autoinjector for adrenal crisis. Eton Pharmaceuticals, Inc. was incorporated in 2017 and is based in Deer Park, Illinois.</t>
  </si>
  <si>
    <t>Eton Pharmaceuticals, Inc.</t>
  </si>
  <si>
    <t>NasdaqGM:ETON</t>
  </si>
  <si>
    <t>Day One Biopharmaceuticals, Inc., a commercial-stage company, focused on advancing class medicines for childhood and adult diseases with equal intensity in the United States. The company’s lead product candidate is tovorafenib, an oral brain-penetrant type II pan-rapidly accelerated fibrosarcoma kinase inhibitor that is in Phase II clinical trial for pediatric patients with relapsed or refractory low-grade glioma; and Ipsen, a frontline raf-altered pLGG which is in Phase III clinical trial stage. It also developing DAY301, which is in phase I clinical trial for adult and pediatric cancers; and VRK1 Inhibitor which is in pre-clinical stage for adult and pediatric cancers. Day One Biopharmaceuticals, Inc. was incorporated in 2018 and is headquartered in Brisbane, California.</t>
  </si>
  <si>
    <t>Day One Biopharmaceuticals, Inc.</t>
  </si>
  <si>
    <t>NasdaqGS:DAWN</t>
  </si>
  <si>
    <t>Replimune Group, Inc., a clinical-stage biotechnology company, focuses on the development and commercialization of oncolytic immunotherapies to treat cancer. The company’s proprietary oncolytic immunotherapy product candidates are designed and intended to activate the immune system against cancer. Its lead product candidate is RP1, a selectively replicating version of HSV-1 that expresses GALV-GP R(-) and human GM-CSF for a range of solid tumors. The company is also developing RP2 that express an anti-CTLA-4 antibody-like protein to block the inhibition of the immune response otherwise caused by CTLA-4; and RP3, which express immune-activating proteins that stimulate T cells. Replimune Group, Inc. was founded in 2015 and is headquartered in Woburn, Massachusetts.</t>
  </si>
  <si>
    <t>Replimune Group, Inc.</t>
  </si>
  <si>
    <t>NasdaqGS:REPL</t>
  </si>
  <si>
    <t>OrthoPediatrics Corp., a medical device company, engages in designing, developing, and marketing anatomically appropriate implants, instruments, and specialized braces for children with orthopedic conditions in the United States and internationally. The company offers pediatric trauma and deformity correction products; scoliosis procedures for the treatment of spinal deformity in children; and sports medicine and other products. Its products comprise PediLoc, PediPlates, cannulated screws, PediFlex nail, PediNail, PediLoc Tibia, ACL Reconstruction System, Locking Cannulated Blade, Locking Proximal Femur, Spica Tables, RESPONSE Spine, BandLoc, Pediatric Nailing Platform | Femur, Devise Rail, Orthex, The Fassier-Duval Telescopic Intramedullary System, SLIM Nail, The GAP Nail, The Free Gliding SCFE Screw System, GIRO Growth Modulation System, PNP Tibia System, ApiFix Mid-C System, Mitchell Ponseti, and Boston Brace 3D. The company serves pediatric orthopedic market, as well as pediatric orthopedic surgeons and caregivers. OrthoPediatrics Corp. was founded in 2006 and is headquartered in Warsaw, Indiana.</t>
  </si>
  <si>
    <t>OrthoPediatrics Corp.</t>
  </si>
  <si>
    <t>NasdaqGM:KIDS</t>
  </si>
  <si>
    <t>MSP Recovery, Inc., doing business as LifeWallet, operates as a healthcare recovery and data analytics company in the United States and Puerto Rico. The company offers claims recovery services, including services to related parties or third parties to assist entities with pursuit of claims recovery rights. It also provides LifeWallet, a scalable and expandable data ecosystem where tokenized data is stored in a platform with multiple applications, including LifeWallet EHR for hospitals, medical providers, major medical laboratories, and governmental entities that gather and store electronic health records; Chase to Pay, a real-time or near real-time analytics driven platform that identifies the proper primary payer at the point of care; LifeChain, a platform built with a patient centric focus and provides data analysis tailored to the practice; LifeWallet 911, which is in development for utilization by emergency service organizations; LifeWallet Legal; LifeWallet Health; and LifeWallet Sports, which connects brands with college athletes. The company was founded in 2014 and is headquartered in Miami, Florida.</t>
  </si>
  <si>
    <t>MSP Recovery, Inc.</t>
  </si>
  <si>
    <t>NasdaqCM:MSPR</t>
  </si>
  <si>
    <t>Lifecore Biomedical, Inc., together with its subsidiaries, operates as an integrated contract development and manufacturing organization in the United States. The company engages in the manufacturing of hyaluronate acid (HA) in bulk form, as well as formulated and filled syringes, cartridges, and vials for injectable products used in treating a range of medical conditions and procedures. Its product development services include analytical method development and validation, formulation development, sterile filtration, process scale-up, pilot studies, stability studies, process validation, and production of materials for clinical studies. The company was formerly known as Landec Corporation and changed its name to Lifecore Biomedical, Inc. in November 2022. Lifecore Biomedical, Inc. was founded in 1965 and is headquartered in Chaska, Minnesota.</t>
  </si>
  <si>
    <t>Lifecore Biomedical, Inc.</t>
  </si>
  <si>
    <t>NasdaqGS:LFCR</t>
  </si>
  <si>
    <t>Invivyd, Inc., a biopharmaceutical company, focuses on the discovery, development, and commercialization of antibody-based solutions for infectious diseases in the United States. The company’s pipeline includes PEMGARDA (pemivibart) injection, a half-life extended investigational monoclonal antibody (mAb) for the prevention of COVID-19 in adults and adolescents; VYD2311, an mAb candidate, which is in preclinical studies for the prevention or treatment of COVID-19; and Adintrevimab that is in phase 2/3 clinical trials for the prevention and treatment of COVID-19. It also has discovery stage candidates for the prevention of seasonal influenza and COVID-19. The company has a collaboration agreement with Adimab, LLC for the discovery and optimization of proprietary antibodies. The company was formerly known as Adagio Therapeutics, Inc. and changed its name to Invivyd, Inc. in September 2022. Invivyd, Inc. was incorporated in 2020 and is headquartered in Waltham, Massachusetts.</t>
  </si>
  <si>
    <t>Invivyd, Inc.</t>
  </si>
  <si>
    <t>NasdaqGM:IVVD</t>
  </si>
  <si>
    <t>Cytek Biosciences, Inc., a cell analysis solutions company, provides cell analysis tools that facilitates scientific advances in biomedical research and clinical applications. The company offers aurora and northern lights systems delivers cell analysis; aurora cell sorter system that leverages full spectrum profiling technology to further broaden potential applications across cell analysis; enhanced small particle detection; amnis imagestream imaging flow cytometers; guava muse cell analyzers; guava easycyte flow cytometers; and orion reagent cocktail preparation systems. It also provides reagents and kits, including cFluor reagents that are fluorochrome conjugated antibodies used to identify cells of interest for analysis on its instruments. In addition, the company offers automated micro-sampling system and automated sample loader system, an automated loaders designed to integrate seamlessly into the aurora and northern lights systems; SpectroFlo software that provides intuitive workflow from quality control to data analysis for aurora and northern lights systems; and customer support tools. It serves pharmaceutical and biopharma companies, academic research centers, and clinical research organizations. The company distributes its products through direct sales force and support organizations in North America, Europe, China, and the Asia-Pacific regions; and through distributors or sales agents in Europe, Latin America, and the Middle East countries. The company was formerly known as Cytoville, Inc. and changed its name to Cytek Biosciences, Inc. in August 2015. Cytek Biosciences, Inc. was founded in 1992 and is headquartered in Fremont, California.</t>
  </si>
  <si>
    <t>Cytek Biosciences, Inc.</t>
  </si>
  <si>
    <t>NasdaqGS:CTKB</t>
  </si>
  <si>
    <t>The Oncology Institute, Inc., an oncology company, provides various medical oncology services in the United States. The company operates through three segments: Dispensary, Patient Services, and Clinical Trials &amp; Other. It offers physician services, in-house infusion and dispensary, clinical trial, radiation, outpatient blood product transfusion, and patient support services, as well as educational seminars, support groups, counseling services, and 24/7 patient assistance services. The company also provides and manages clinical trials, palliative care programs, stem cell transplants services, other care delivery models associated with non-community-based academic, and tertiary care settings; and conducts clinical trials for a range of pharmaceutical, and medical device companies. It serves adult and senior cancer patients. The Oncology Institute, Inc. was founded in 2007 and is headquartered in Cerritos, California.</t>
  </si>
  <si>
    <t>The Oncology Institute, Inc.</t>
  </si>
  <si>
    <t>NasdaqCM:TOI</t>
  </si>
  <si>
    <t>Galectin Therapeutics Inc., a clinical stage biopharmaceutical company, engages in the drug research and development to create new therapies for fibrotic, cancer, and other diseases. Its lead product candidate is belapectin (GR-MD-02), a galectin-3 inhibitor, which is in Phase 2b/3 clinical trial to prevent esophageal varices in patient with non-alcoholic steatohepatitis cirrhosis; and Phase 2 clinical trial for the treatment of liver fibrosis, as well as severe skin disease, and melanoma and head and neck squamous cell carcinoma. Galectin Therapeutics Inc. has a collaborative joint venture co-owned by SBH Sciences, Inc. with Galectin Sciences, LLC for the research and development of small organic molecule inhibitors of galectin-3 for oral administration. The company was formerly known as Pro-Pharmaceuticals, Inc. and changed its name to Galectin Therapeutics Inc. in May 2011. Galectin Therapeutics Inc. was founded in 2000 and is based in Norcross, Georgia.</t>
  </si>
  <si>
    <t>Galectin Therapeutics Inc.</t>
  </si>
  <si>
    <t>NasdaqCM:GALT</t>
  </si>
  <si>
    <t>AngioDynamics, Inc., a medical technology company, designs, manufactures, and sells medical, surgical, and diagnostic devices for the use in treating peripheral vascular disease, and oncology and surgical settings in the United States and internationally. It offers Auryon Atherectomy system that delivers an optimized wavelength and short pulse width to remove lesions while preserving vessel wall endothelium. The company’s thrombus management portfolio includes AlphaVac mechanical thrombectomy system, an emergent mechanical aspiration device that eliminates the need for perfusionist support; thrombolytic catheters that are used to deliver thrombolytic agents, which are drugs to dissolve blood clots in hemodialysis access grafts, arteries, veins, and surgical bypass grafts; and AngioVac venous drainage cannula and extracorporeal circuit for use in extracorporeal circulatory support procedures for periods of up to six hours, as well as with other manufacturers’ off-the-shelf pump, filter, and reinfusion cannula facilitate venous drainage. It also offers NanoKnife IRE Ablation System, an alternative to traditional thermal ablation for the surgical ablation of soft tissue; and peripheral products, which includes angiographic catheters, diagnostic and interventional guidewires, and coaxial micro-introducer kits for use in peripheral diagnostic and interventional procedures. In addition, the company provides abscession drainage catheters for multi-purpose/general, nephrostomy, and biliary drainage; micro-access kits offer interventional physicians a smaller introducer system for minimally invasive procedures; VenaCure EVLT system that are used in endovascular laser procedures to treat superficial venous disease; and Solero Microwave Tissue Ablation System includes solero microwave generator and the solero MW applicators. AngioDynamics, Inc. was founded in 1988 and is headquartered in Latham, New York.</t>
  </si>
  <si>
    <t>AngioDynamics, Inc.</t>
  </si>
  <si>
    <t>NasdaqGS:ANGO</t>
  </si>
  <si>
    <t>Akebia Therapeutics, Inc., a biopharmaceutical company, focuses on the development and commercialization of therapeutics for patients with kidney diseases. Its product portfolio includes Vafseo (vadadustat), an oral hypoxia-inducible factor prolyl hydroxylase, which is in Phase III development for the treatment of anemia due to chronic kidney disease (CKD) in dialysis-dependent (DD) and non-dialysis dependent (NDD) patients; and Auryxia, a ferric citrate that is used to control the serum phosphorus levels in adult patients with DD-CKD and the treatment of iron deficiency anemia in adult patients with NDD-CKD. The company is also developing AKB-9090 for treating cardiac surgery-related acute kidney injury and acute respiratory distress syndrome; and AKB-10108 for the treatment of retinopathy of prematurity in neonates. The company has license and collaboration agreements with Mitsubishi Tanabe Pharma Corporation for the development and commercialization of Vafseo in Japan and other Asian countries. Akebia Therapeutics, Inc. was incorporated in 2007 and is headquartered in Cambridge, Massachusetts.</t>
  </si>
  <si>
    <t>Akebia Therapeutics, Inc.</t>
  </si>
  <si>
    <t>NasdaqCM:AKBA</t>
  </si>
  <si>
    <t>Inotiv, Inc. provides nonclinical and analytical drug discovery and development services to the pharmaceutical and medical device industries in the United States, the Netherlands, and internationally. It operates through two segments, Discovery and Safety Assessment (DSA) and Research Models and Services (RMS). The DMS segment manufactures scientific instruments for life sciences research and the related software for use by pharmaceutical companies, universities, government research centers, and medical research institutions under the company’s BASi product line. The RMS segment engages in commercial production and sales of research models, diets, bedding, and bioproducts. The company was formerly known as Bioanalytical Systems, Inc. and changed its name to Inotiv, Inc. in March 2021. Inotiv, Inc. was incorporated in 1974 and is headquartered in West Lafayette, Indiana.</t>
  </si>
  <si>
    <t>Inotiv, Inc.</t>
  </si>
  <si>
    <t>NasdaqCM:NOTV</t>
  </si>
  <si>
    <t>Ventyx Biosciences, Inc., a clinical-stage biopharmaceutical company, develops oral therapies for patients with autoimmune, inflammatory, and neurodegenerative diseases. The company’s lead clinical product candidate is VTX958, a selective allosteric tyrosine kinase type 2 inhibitor for Crohn’s disease. It is also developing Tamuzimod, a sphingosine 1 phosphate receptor modulator that is in Phase II clinical trials for the treatment of ulcerative colitis; and VTX2735, a peripheral NOD-like receptor protein 3 inflammasome inhibitor to treat patients with cryopyrin-associated periodic syndrome. In addition, the company develops VTX3232, a CNS-penetrant NLRP3 inhibitor that is in Phase 2a trial for patients with early Parkinson’s disease and is in Phase 2 trial for patients with obesity and additional risk factors for cardiovascular disease. Ventyx Biosciences, Inc. was incorporated in 2018 and is headquartered in San Diego, California.</t>
  </si>
  <si>
    <t>Ventyx Biosciences, Inc.</t>
  </si>
  <si>
    <t>NasdaqGS:VTYX</t>
  </si>
  <si>
    <t>Tactile Systems Technology, Inc., a medical technology company, develops and provides medical devices to treat underserved chronic diseases in the United States. It offers Flexitouch Plus system, a pneumatic compression device for the treatment of lymphedema in the home setting; and Entre Plus System, a portable pneumatic compression device for the at-home treatment of venous disorders, such as lymphedema and chronic venous insufficiency, including venous leg ulcers. The company also provides Nimbl, a pneumatic compression platform for the treatment of upper extremity lymphedema; Kylee, a mobile application to help patients learn about lymphedema, track their symptoms, and treatment, as well as to share their progress with their doctor; and AffloVest, a portable high frequency chest wall oscillation vest to treat patients with retained pulmonary secretions resulting from bronchiectasis, cystic fibrosis, and various neuromuscular disorders. Tactile Systems Technology, Inc. was incorporated in 1995 and is headquartered in Minneapolis, Minnesota.</t>
  </si>
  <si>
    <t>Tactile Systems Technology, Inc.</t>
  </si>
  <si>
    <t>NasdaqGM:TCMD</t>
  </si>
  <si>
    <t>Niagen Bioscience, Inc. operates as a bioscience company engages in developing healthy aging products. The company operates through three segments: Consumer products; Ingredients; and Analytical Reference Standards and Services. It provides finished dietary supplement products that contain its proprietary ingredients directly to consumers and distributors; nicotinamide adenine dinucleotide (NAD+) test kits to healthcare practitioners; and develops and commercializes proprietary-based ingredient technologies, including food-grade, Niagen, and pharmaceuticalgrade Niagen and supplies these ingredients as raw materials to the manufacturers of consumer products. The company also offers the supply of phytochemical reference standards and other research and development services. In addition, it commercializes NAD+ precursor nicotinamide riboside as the flagship ingredient under NIAGEN brand name. The company distributes TRU NIAGEN products direct to consumers through its propriety e-commerce platform TRUNIAGEN.com, Amazon, ShopHQ, and other internet marketplaces, as well as specialty retailers and direct healthcare practitioners in the United States. The company was formerly known as ChromaDex Corporation and changed its name to Niagen Bioscience, Inc. in March 2025. Niagen Bioscience, Inc. was founded in 1999 and is headquartered in Los Angeles, California.</t>
  </si>
  <si>
    <t>Niagen Bioscience, Inc.</t>
  </si>
  <si>
    <t>NasdaqCM:NAGE</t>
  </si>
  <si>
    <t>Lexicon Pharmaceuticals, Inc., a biopharmaceutical company, focuses on the discovery, development, and commercialization of pharmaceutical products for the treatment of human disease. The company offers Sotagliflozin, an orally-delivered small molecule drug to reduce the risk of cardiovascular death, hospitalization for heart failure, and urgent heart failure visits in adults with heart failure or type 2 diabetes mellitus, chronic kidney disease or CKD, and other cardiovascular risk factors. Its orally-delivered small molecule drug candidates under development include sotagliflozin for the treatment of hypertrophic cardiomyopathy or HCM and type 1 diabetes that is in Phase 3 clinical trial; LX9211, which has completed Phase II clinical trials for the treatment of neuropathic pain; and LX9851 for the treatment of obesity and associated cardiometabolic disorders, as well as for weight management. Lexicon Pharmaceuticals, Inc. has strategic collaboration and license agreements with Viatris Inc. and Bristol-Myers Squibb Company. The company was incorporated in 1995 and is headquartered in The Woodlands, Texas.</t>
  </si>
  <si>
    <t>Lexicon Pharmaceuticals, Inc.</t>
  </si>
  <si>
    <t>NasdaqCM:LXRX</t>
  </si>
  <si>
    <t>Prime Medicine, Inc., a biotechnology company, engages in delivering genetic therapies to address the spectrum of diseases by deploying gene editing technology in the United States. It offers Prime Editing technology comprising a programmable DNA binding domains, such as Cas domains, are typically modified such that they do not cause a double-stranded break in the DNA, as well as a RT domain that copies the edited DNA sequence directly into the target genomic site where the edit is made; and pegRNA which contains a search sequence, also known as a spacer, which provides a target genomic address for the Prime Editor. The company has a research collaboration with Cimeio Therapeutics to develop Prime Edited Shielded-Cell &amp; Immunotherapy Pairs for genetic diseases, acute myeloid leukemia, and myelodysplastic syndrome. Prime Medicine, Inc. was incorporated in 2019 and is headquartered in Cambridge, Massachusetts.</t>
  </si>
  <si>
    <t>Prime Medicine, Inc.</t>
  </si>
  <si>
    <t>NasdaqGM:PRME</t>
  </si>
  <si>
    <t>Septerna, Inc., a clinical-stage biotechnology company, discovers and develops G protein-coupled receptor (GPCR) oral small molecule products for the treatment of endocrinology, immunology and inflammation, and metabolic diseases. It develops PTH1R Program, oral small molecule Parathyroid Hormone 1 Receptor agonists for the treatment of hypoparathyroidism; SEP-631, an oral small molecule MRGPRX2 negative allosteric modulator (NAM) for chronic spontaneous urticaria and other mast cell diseases; and TSHR Program, an oral small molecule TSHR NAM for graves’ disease and thyroid eye disease. The company also develops oral small molecule single- and multi-incretin receptor agonists for metabolic disorders, including obesity and type 2 diabetes. In addition, it focuses on other therapeutic areas, including neurology, women’s health, cardiovascular disease, and respiratory disease. The company was formerly known as GPCR NewCo, Inc. and changed its name to Septerna Inc. in June 2021. Septerna, Inc. was incorporated in 2019 and is headquartered in South San Francisco, California.</t>
  </si>
  <si>
    <t>Septerna, Inc.</t>
  </si>
  <si>
    <t>NasdaqGM:SEPN</t>
  </si>
  <si>
    <t>XOMA Royalty Corporation operates as a biotech royalty aggregator in the United States and the Asia Pacific. It has a portfolio of economic rights to future potential milestone and royalty payments associated with partnered commercial and pre-commercial therapeutic candidates. The company also focuses on early to mid-stage clinical assets primarily in Phase 1 and 2 with commercial sales potential that are licensed to partners; and acquires milestone and royalty revenue streams on late-stage clinical or commercial assets. It has a portfolio with various assets. The company was formerly known as XOMA Corporation and changed its name to XOMA Royalty Corporation in July 2024. XOMA Royalty Corporation was incorporated in 1981 and is headquartered in Emeryville, California.</t>
  </si>
  <si>
    <t>XOMA Royalty Corporation</t>
  </si>
  <si>
    <t>NasdaqGM:XOMA</t>
  </si>
  <si>
    <t>CytomX Therapeutics, Inc. operates as an oncology-focused biopharmaceutical company that focuses on developing novel conditionally activated biologics localized to the tumor microenvironment. The company utilizes conditional activation platform technology for oncology biologics research and development comprising the validation of targets for antibody-drug conjugates (ADCs), opening therapeutic window for novel T-cell engagers (TCEs) targeting solid tumors, and increasing the therapeutic index for immune modulators, such as cytokines; and PROBODY platform in preclinical research in areas outside of oncology. It also develops CX-904, a T-cell-engaging bispecific antibody targeting the epidermal growth factor receptor (EGFR) on tumor cells and the CD3 receptor on T cells; CX-2051, a conditionally activated ADC for optimizing the therapeutic index for EpCAM-expressing epithelial cancers, including colorectal cancer; and CX-801, an interferon alpha-2b PROBODY cytokine. In addition, the company’s development pipeline comprises CX-2029, a conditional activated ADC targeting CD71; and BMS-986288, a PROBODY version of non-fucosylated ipilimumab. It has strategic collaborations with Amgen, Astellas, Bristol Myers Squibb, Regeneron, and Moderna; and clinical trial collaboration and supply agreement with Merck for the evaluation of CX-801 in combination with anti-PD-1 therapy, KEYTRUDA (pembrolizumab). The company was founded in 2008 and is based in South San Francisco, California.</t>
  </si>
  <si>
    <t>CytomX Therapeutics, Inc.</t>
  </si>
  <si>
    <t>NasdaqGS:CTMX</t>
  </si>
  <si>
    <t>Verastem, Inc., a development-stage biopharmaceutical company, focuses on developing and commercializing drugs for the treatment of cancer in the United States. Its product candidates are Avutometinib, an orally available small molecule RAF/MEK clamp that inhibits the ras sarcoma RAF/MEK, ERK mitogen activated pathway kinase pathway which is involved in cell proliferation, migration, transformation, and survival of tumor cells; and Defactinib, an oral small molecule inhibitor of FAK and proline-rich tyrosine kinase for various solid tumors. The company is involved in clinical studies, including RAMP 301, a randomized global confirmatory trial to evaluate the combination of Avutometinib and Defactinib for the treatment of patients with recurrent low-grade serous ovarian cancer; RAMP 201, an adaptive two-part multicenter, parallel cohort, randomized open label trial to evaluate the efficacy and safety of Avutometinib and in combination with Defactinib; and FRAME, an investigation of Avutometinib and Defactinib in patients with KRAS mutant cancers and subsequent analyses; and RAMP 204 and 205. It has license agreements with Chugai Pharmaceutical Co., Ltd. for the development, commercialization, and manufacture of products containing Avutometinib; and Pfizer Inc. to research, develop, manufacture, and commercialize products containing Pfizer’s inhibitors of FAK for therapeutic, diagnostic, and prophylactic uses in humans. In addition, it has a clinical collaboration agreement with Amgen, Inc. to evaluate the combination of Avutometinib with Amgen’s KRAS-G12C inhibitor LUMAKRAS which in Phase 1/2 trial entitled RAMP 203; and a discovery and development collaboration with GenFleet Therapeutics to advance new programs targeting RAS pathway-driven cancers. Verastem, Inc. was incorporated in 2010 and is headquartered in Needham, Massachusetts.</t>
  </si>
  <si>
    <t>Verastem, Inc.</t>
  </si>
  <si>
    <t>NasdaqCM:VSTM</t>
  </si>
  <si>
    <t>Bicara Therapeutics Inc., a clinical-stage biopharmaceutical company, engages in the development of bifunctional therapies for solid tumors. Its lead program is ficerafusp alfa, a bifunctional antibody that combines a clinically validated epidermal growth factor receptor directed monoclonal antibody with a domain that binds to human transforming growth factor beta for the treatment of solid tumors. The company was incorporated in 2018 and is based in Boston, Massachusetts.</t>
  </si>
  <si>
    <t>Bicara Therapeutics Inc.</t>
  </si>
  <si>
    <t>NasdaqGM:BCAX</t>
  </si>
  <si>
    <t>Relay Therapeutics, Inc. operates as a clinical-stage precision medicines company. It transforms the drug discovery process with a focus on enhancing small molecule therapeutic discovery in targeted oncology and genetic disease indications. The company’s lead product candidates include RLY-2608, a pan-mutant and isoform-selective phosphoinostide 3 kinase alpha, or PI3Ka, inhibitor that is in clinical development for the treatment of breast cancer, solid tumor, and vascular malformations; and aGal chaperone for Fabry diseases. It also develops RLY-8161, an oncogene driver that belongs to the RAS family of signaling proteins; and RLY-1013, a degrader of estrogen receptor alpha. In addition, the company develops lirafugratinib (RLY-4008), a receptor tyrosine kinase for the treatment of cancer. It has collaboration and license agreements with D. E. Shaw Research, LLC to research certain biological targets through the use of D. E. Shaw Research computational modeling capabilities focused on analysis of protein motion to develop and commercialize compounds and products directed to such targets; Elevar Therapeutics, Inc. for the development and commercialization of RLY-4008; and Pfizer Inc. for the development of RLY-2608 in combination with fulvestrant and atirmociclib. The company was formerly known as Allostery, Inc. and changed its name to Relay Therapeutics, Inc. in December 2015. Relay Therapeutics, Inc. was incorporated in 2015 and is headquartered in Cambridge, Massachusetts.</t>
  </si>
  <si>
    <t>Relay Therapeutics, Inc.</t>
  </si>
  <si>
    <t>NasdaqGM:RLAY</t>
  </si>
  <si>
    <t>Lexeo Therapeutics, Inc., a clinical stage genetic medicine company, focuses on hereditary and acquired diseases with high unmet need in the United States. Its product pipeline comprises LX2006, an AAVrh10-based gene therapy candidate, which is in phase 1/2 clinical trial to treat friedreich ataxia cardiomyopathy; LX2020, an AAVrh10-based gene therapy candidate, which is in phase 1/2 to deliver a functional plakophilin-2 (PKP2) gene to cardiac muscle for the treatment of PKP2-ACM; and LX2021, a gene therapy candidate, which is in preclinical trial to deliver the coding sequence for the functional connexin 43, or Cx43, protein for a group of inherited cardiac muscle disorders associated with a high risk of sudden death, including arrhythmogenic cardiomyopathy (ACM) and certain forms of dilated cardiomyopathy. The company also develops LX2022, a gene therapy candidate, which is in preclinical trial to deliver a functional TNNI3 gene to myocardial cells to treat a distinct form of hypertrophic cardiomyopathy. In addition, it is developing LX1001, an AAVrh10-based gene therapy candidate, which has completed phase 1/2 clinical trial for the treatment of APOE4-associated Alzheimer's disease. The company has license agreement with Cornell University to conduct of the Phase 1/2 clinical trial of LX1001, as well as support the development of LX1004 program; research collaboration agreement with Cornell University to conduct preclinical research to develop the licensed technology; and third license agreement which obtained certain rights for FA cardiomyopathy, including rights to current and future clinical data from an ongoing Cornell University investigator-initiated Phase 1A trial of a gene therapy candidate. The company was founded in 2017 and is headquartered in New York, New York.</t>
  </si>
  <si>
    <t>Lexeo Therapeutics, Inc.</t>
  </si>
  <si>
    <t>NasdaqGM:LXEO</t>
  </si>
  <si>
    <t>REGENXBIO Inc., a clinical-stage biotechnology company, provides gene therapies that deliver functional genes to cells with genetic defects in the United States. Its gene therapy product candidates are based on NAV Technology Platform, a proprietary adeno-associated virus gene delivery platform. The company’s products in pipeline includes ABBV-RGX-314 for the treatment of wet age-related macular degeneration, diabetic retinopathy, and other chronic retinal diseases; and RGX-202, which is in Phase III clinical trial for the treatment of Duchenne muscular dystrophy, as well as RGX-121 for the treatment of mucopolysaccharidosis type II. It also develops RGX-111 for the treatment of mucopolysaccharidosis type I, RGX-181 for the treatment of late-infantile neuronal ceroid lipofuscinosis type 2, and RGX-381 for the treatment of the ocular manifestations of CLN2 disease. In addition, the company licenses its NAV Technology Platform to other biotechnology and pharmaceutical companies. Further, it has a collaboration and license agreement with AbbVie Global Enterprises Ltd. to develop ABBV-RGX-314 outside the United States. REGENXBIO Inc. was incorporated in 2008 and is headquartered in Rockville, Maryland.</t>
  </si>
  <si>
    <t>REGENXBIO Inc.</t>
  </si>
  <si>
    <t>NasdaqGS:RGNX</t>
  </si>
  <si>
    <t>Xencor, Inc., a clinical-stage biopharmaceutical company, focuses on the discovery and development of engineered monoclonal antibodies for the treatment of asthma and allergic diseases, autoimmune diseases, and cancer. The company provides Ultomiris to treat patients with atypical hemolytic uremic syndrome, generalized myasthenia gravis, neuromyelitis optica spectrum disororder; and Monjuvi for the treatment of patients with relapsed or refractory diffuse large B-cell lymphoma; and Sotrovimab that targets the SARS-CoV-2 virus. It develops XmAb819, a bispecific antibody to treat renal cell carcinoma; XmAb541, which is in Phase I for the treatment of ovarian cancer; XmAb808, a bispecific antibody that binds to the broadly expressed tumor antigen; Vudalimab, which is in Phase II clinical trial to treat metastatic castration-resistant prostate cancer; XmAb564, to treat autoimmune diseases; XmAb662, which is in Phase I clinical trial to treat patients with solid tumors; XmAb942, which is in Phase I clinical trial for patients with Crohn’s disease and ulcerative colitis; and Plamotamab, a bispecific antibody, which is in Phase I clinical trial to treat lymphoma. Further, the company develops Xaluritamig, a bispecific T-cell engager that treats prostate cancer; Obexelimab, to treat patients with immunoglobulin G4-related disease; Teropavimab and zinlirvimab to treat human immunodeficiency virus; Tobevibart, a treatment for hepatitis Delta virus infection; Novartis, an antibody drug candidate that uses XmAb Fc technologies; Xpro1595 to treat patients with Alzheimer’s disease and treatment-resistant depression; Zaltenibart to treat paroxysmal nocturnal hemoglobinuria and other alternative pathway disorders; ASP2138 to treat gastric, gastroesophageal junction, and pancreatic cancers; JNJ-9401 to treat prostate cancer; and JNJ-1493 to treat B-cell malignancies. The company was incorporated in 1997 and is headquartered in Pasadena, California.</t>
  </si>
  <si>
    <t>Xencor, Inc.</t>
  </si>
  <si>
    <t>NasdaqGM:XNCR</t>
  </si>
  <si>
    <t>ArriVent BioPharma, Inc., a clinical-stage biopharmaceutical company, engages in the identification, development, and commercialization of medicines for the unmet medical needs of patients with cancers. The company’s lead development candidate is firmonertinib, a tyrosine kinase inhibitor that is being evaluated in multiple clinical trials across a range of epidermal growth factor receptor mutations (EGFRm) in non-small cell lung cancer (NSCLC), including a Phase 3 clinical trial for treatment of patients with advanced or metastatic EGFRm NSCLC with exon 20 insertion mutations, as well as Phase 1b clinical trials to treat NSCLC patients with activating EGFRm, including P-loop and-alpha-c-helix compressing (PACC) mutations, and classical EGFRm NSCLC patients. It is also developing ARR-217, an antibody drug conjugate (ADC) for the treatment of gastrointestinal cancers; and ARR-002 for solid tumors. The company has strategic collaborations with Aarvik Therapeutics Inc., Shanghai Allist Pharmaceuticals Co., Ltd., Beijing InnoCare Pharma Tech Co., Ltd., Jiangsu Alphamab Biopharmaceuticals Co., Ltd., and Lepu Biopharma Co. Ltd. ArriVent BioPharma, Inc. was incorporated in 2021 and is based in Newtown Square, Pennsylvania.</t>
  </si>
  <si>
    <t>ArriVent BioPharma, Inc.</t>
  </si>
  <si>
    <t>NasdaqGM:AVBP</t>
  </si>
  <si>
    <t>Personalis, Inc. develops, markets, and sells advanced cancer genomic tests and services in the United States and internationally. The company offers NeXT Personal, a tumor-informed liquid biopsy test for detection of minimal residual disease (MRD), therapy response and recurrence monitoring in solid tumor cancers; and ImmunoID NeXT, a tissue-based service that combines whole exome and whole transcriptome sequencing data with advanced analytics to provide a multi-dimensional view of the tumor and the tumor microenvironment from a single sample. It also provides NeXT Personal Dx, a tumor-informed liquid biopsy test for the detection of MRD; and NeXT Dx, a tumor profiling test that is used to help select therapy for a cancer patient and identify potential clinical trials for a patient. In addition, the company performs whole exome sequencing of cancer tissue and matched blood samples for diagnostic companies as an input to their products; and whole genome sequencing on human samples for research projects, such as population sequencing initiatives. Its services are used by pharmaceutical companies for translational research, biomarker discovery, the development of personalized cancer therapies, and for clinical trials, as well as tests are used by physicians to detect residual or recurrent cancer in patients, monitor cancer response to therapy, and uncover insights for therapy selection. The company’s customers include pharmaceutical companies, biopharmaceutical companies, diagnostics companies, universities, non-profits, government entities, and patients. The company has strategic collaboration with Tempus AI, Inc. to bring ultra-sensitive cancer recurrence testing to colorectal cancer patients. Personalis, Inc. was incorporated in 2011 and is headquartered in Fremont, California.</t>
  </si>
  <si>
    <t>Personalis, Inc.</t>
  </si>
  <si>
    <t>NasdaqGM:PSNL</t>
  </si>
  <si>
    <t>Mesa Laboratories, Inc. develops, designs, manufactures, sells, and services life sciences tools and quality control products and services in North America, Europe, the Asia Pacific, and internationally. The Sterilization and Disinfection Control segment offers biological, chemical, and cleaning indicators, used to assess the effectiveness of sterilization decontamination, disinfection, and cleaning processes in the pharmaceutical, medical device, and healthcare industries. This segment also provides testing and laboratory services to the dental and pharmaceutical industries. Its Clinical Genomics segment offers MassARRAY, a genetic analysis tool system, and related consumables, including chips, panels, and chemical reagent solutions used by clinical labs to analyze DNA samples for inherited genetic disease testing, pharmacogenetics, oncology testing, infectious disease testing, doping and toxicology testing, and other differentiated applications for use in research. The Biopharmaceutical Development segment provides automated systems, such as Gyrolab xPand and Gyrolab xPlore hardware and software, Gyrolab Bioaffy consumable microfluidic disks, Gyrolab kits and Rexxip buffers for protein analysis; PurePep Chorus and Symphony instruments for peptide synthesis; and PurePep EasyClean products for purifying peptides. Its Calibration Solutions segment offers quality control products to measure and calibrate critical parameters in applications, such as environmental and process monitoring, dialysis, gas flow, air quality, and torque testing in medical device and pharmaceutical manufacturing, laboratory, and hospital environments. This segment’s products include continuous monitoring systems, dialysate meters and consumables, data loggers, gas flow calibration and air sampling equipment, and torque testing systems under DialyGuard, ViewPoint, DataTrace, DryCal, and BGI brands. Mesa Laboratories, Inc. was incorporated in 1982 and is headquartered in Lakewood, Colorado.</t>
  </si>
  <si>
    <t>Mesa Laboratories, Inc.</t>
  </si>
  <si>
    <t>NasdaqGS:MLAB</t>
  </si>
  <si>
    <t>Aquestive Therapeutics, Inc. operates as a pharmaceutical company in the United States and internationally. It offers Libervant, a buccal soluble film formulation of diazepam for the treatment of seizures; Suboxone, a sublingual film formulation of buprenorphine and naloxone for the treatment of opioid dependence; Sympazan, an oral soluble film formulation of clobazam for the treatment of lennox-gastaut syndrome; KYNMOBI a sublingual film formulation of apomorphine for the treatment of episodic off-periods in Parkinson’s disease; and Azstarys, a once-daily product for the treatment of attention deficit hyperactivity disorder. The company’s proprietary pipeline products include Anaphylm, an epinephrine sublingual film, which is in phase 3 clinical trial for the emergency treatment of allergic reactions, including anaphylaxis; and AQST-108, a topical gel that is in phase 2 clinical trial for the treatment of alopecia areata. In addition, it develops PharmFilm technology for patients suffering from certain central nervous system disorders; and Adrenaverse, an epinephrine prodrug platform. The company was incorporated in 2004 and is headquartered in Warren, New Jersey.</t>
  </si>
  <si>
    <t>Aquestive Therapeutics, Inc.</t>
  </si>
  <si>
    <t>NasdaqGM:AQST</t>
  </si>
  <si>
    <t>Tyra Biosciences, Inc., a clinical-stage biotechnology company, develops precision medicines for fibroblast growth factor receptor (FGFR) biology in the United States. The company offers SNÅP, a precision medicine platform that enables drug design through iterative molecular snapshots to predict genetic alterations for developing therapies targeting oncology and genetically defined conditions. Its lead product candidate is TYRA-300, which is in clinical trials for the treatment of patients with metastatic urothelial carcinoma and other solid tumors. The company is also developing TYRA-300 for skeletal conditions, including achondroplasia, hypochondroplasia, thanatophoric dysplasia, and other FGFR3-driven genetic syndromes; TYRA-200, a candidate in clinical trial for bile duct and solid tumors; and TYRA-430 for the treatment of hepatocellular carcinoma. The company was incorporated in 2018 and is headquartered in Carlsbad, California.</t>
  </si>
  <si>
    <t>Tyra Biosciences, Inc.</t>
  </si>
  <si>
    <t>NasdaqGS:TYRA</t>
  </si>
  <si>
    <t>BridgeBio Oncology Therapeutics, Inc., a clinical-stage biotechnology company, engages in the development of small-molecule therapeutics targeting renin-angiotensin system and phosphoinositide 3-kinase malignancies. The company’s product pipeline includes BBO-8520, a direct inhibitor targeting the on and off states of KRAS that is in Phase I clinical trial to treat patients with KRASG12C mutant non-small cell lung cancer; and BBO-10203, an orally bioavailable small molecule that is in Phase I clinical trial for treatment of patients with HER2+ breast cancer, HR+/HER2- breast cancer, KRAS pancreatic ductal adenocarcinoma (PDAC), KRAS mutant colorectal cancer (CRC), and KRAS mutant NSCLC. It is also developing BBO-11818, an orally bioavailable pan KRAS on/off inhibitor that is in Phase I clinical trial to treat patients with KRASG12D and KRASG12V mutant NSCLC, PDAC, and CRC. The company was founded in 2016 is headquartered in South San Francisco, California.</t>
  </si>
  <si>
    <t>BridgeBio Oncology Therapeutics, Inc.</t>
  </si>
  <si>
    <t>NasdaqGM:BBOT</t>
  </si>
  <si>
    <t>GH Research PLC, together with its subsidiary, a clinical-stage biopharmaceutical company, engages in developing treatments for depression in the United States. Its lead product candidate is GH001, an inhalable mebufotenin product candidate, which is in phase 2b clinical trial for treating patients with treatment-resistant depression; and in phase 2a clinical trial for treating bipolar II disorder and a current major depressive episode, as well as female patients with postpartum depression. The company also develops GH002, an intravenous mebufotenin product candidate, which is in phase 1 clinical pharmacology trial in healthy volunteers focusing on psychiatric and neurological disorders. The company was founded in 2018 and is based in Dublin, Ireland.</t>
  </si>
  <si>
    <t>GH Research PLC</t>
  </si>
  <si>
    <t>NasdaqGM:GHRS</t>
  </si>
  <si>
    <t>Evolus, Inc., a performance beauty company, delivers products in the cash-pay aesthetic market in the United States, Canada, Europe, and Australia. It offers Jeuveau, a proprietary 900 kilodalton purified botulinum toxin type A formulation for the temporary improvement in the appearance of moderate to severe glabellar lines in adults; and Evolysse, a collection of injectable hyaluronic acid gels. The company was incorporated in 2012 and is headquartered in Newport Beach, California.</t>
  </si>
  <si>
    <t>Evolus, Inc.</t>
  </si>
  <si>
    <t>NasdaqGM:EOLS</t>
  </si>
  <si>
    <t>Monte Rosa Therapeutics, Inc., a clinical-stage biotechnology company, engages in the development of novel small molecule precision medicines that employ the body’s natural mechanisms to selectively degrade therapeutically relevant proteins. The company develops orally bioavailable molecular glue degraders (MGDs), such as MRT-2359 for the treatment of MYC-driven tumors; MRT-6160 for the treatment of neurologic and systemic autoimmune and inflammatory diseases; and MRT-8102 for the treatment of inflammatory diseases driven by IL-1b and the NLRP3 inflammasome. In addition, it develops CDK2 to treat multiple cancers, including ovarian, endometrial, gastric and breast. Further, its pipeline includes programs in immunology and inflammation indications, oncology, cardiovascular, metabolic, and genetic diseases. The company also develops QuEEN, a discovery engine, to enable its target-centric MGD discovery and development approach and its rational design of MGD product candidates. It has a strategic collaboration and licensing agreement with F. Hoffmann-La Roche Ltd. to discover and develop MGDs against targets in cancer and neurological diseases. The company was incorporated in 2019 and is headquartered in Boston, Massachusetts.</t>
  </si>
  <si>
    <t>Monte Rosa Therapeutics, Inc.</t>
  </si>
  <si>
    <t>NasdaqGS:GLUE</t>
  </si>
  <si>
    <t>Astria Therapeutics, Inc., a biopharmaceutical company, engages in the discovery, development, and commercialization of therapeutics for allergic and immunological diseases in the United States. Its lead product candidate is navenibart, a monoclonal antibody inhibitor of plasma kallikrein, which is in Phase 1b/2 clinical trials for the treatment of hereditary angioedema. The company is also developing STAR-0310, a monoclonal antibody OX40 antagonist that is in clinical development for the treatment of atopic dermatitis, an immune disorder associated with loss of skin barrier function and itching. The company was formerly known as Catabasis Pharmaceuticals, Inc. and changed its name to Astria Therapeutics, Inc. in September 2021. Astria Therapeutics, Inc. was incorporated in 2008 and is headquartered in Boston, Massachusetts.</t>
  </si>
  <si>
    <t>Astria Therapeutics, Inc.</t>
  </si>
  <si>
    <t>NasdaqGM:ATXS</t>
  </si>
  <si>
    <t>Corvus Pharmaceuticals, Inc., a clinical stage biopharmaceutical company, engages in the development of product candidates that precisely target proteins that are critical to immune cell maturation and function in the United States. The company’s lead product candidate is soquelitinib (CPI-818), a selective covalent inhibitor of interleukin 2 inducible T cell kinase (ITK), which is in a multi-center Phase 1/1b clinical trial for the treatment of peripheral T cell atopic dermatitis, asthma, psoriasis, and fibrotic diseases. It also developing ciforadenant (CPI-444), an oral small molecule antagonist of the A2A receptor that is in Phase 2 clinical trial for the treatment of metastatic renal cell cancer; and mupadolimab (CPI-006), a humanized monoclonal antibody, which is in Phase 1b clinical trial for the treatment of non-small cell lung cancer. It has a license agreement with Monash University to research, develop, and commercialize certain antibodies directed to CXCR2 for the treatment of human diseases; and Vernalis (R&amp;D) Limited to develop, manufacture, and commercialize products containing certain adenosine receptor antagonists, including ciforadenant, as well as strategic collaboration with Angel Pharmaceuticals Co. Ltd. for the development and commercialization of mupadolimab. Corvus Pharmaceuticals, Inc. was incorporated in 2014 and is based in South San Francisco, California.</t>
  </si>
  <si>
    <t>Corvus Pharmaceuticals, Inc.</t>
  </si>
  <si>
    <t>NasdaqGM:CRVS</t>
  </si>
  <si>
    <t>Avanos Medical, Inc., a medical technology company, provides medical device solutions in North America, Europe, the Middle East, Africa, the Asia Pacific, and Latin America. It offers digestive health products, such as Mic-Key enteral feeding tubes, Corpak patient feeding solutions, and NeoMed neonatal and pediatric feeding solutions. The company also provides non-opioid pain solutions, including surgical pain and recovery products, which comprise ON-Q and ambIT surgical pain pump, Game Ready cold, and compression therapy systems. In addition, it offers interventional pain solutions, which provide minimally invasive pain-relieving therapies, such as COOLIEF chronic pain products; OrthogenRx knee osteoarthritis hyaluronic acid pain relief injection products; and Trident radiofrequency ablation products to treat chronic pain conditions. The company markets its products directly to hospitals and other healthcare providers, healthcare facilities, and other end-user customers, as well as through third-party wholesale distributors. The company was formerly known as Halyard Health, Inc. and changed its name to Avanos Medical, Inc. in June 2018. Avanos Medical, Inc. was incorporated in 2014 and is headquartered in Alpharetta, Georgia.</t>
  </si>
  <si>
    <t>Avanos Medical, Inc.</t>
  </si>
  <si>
    <t>NYSE:AVNS</t>
  </si>
  <si>
    <t>Theravance Biopharma, Inc., a biopharmaceutical company, develops and commercializes medicines in the United States. It offers YUPELRI, a once-daily, nebulized long-acting muscarinic antagonist for the treatment of chronic obstructive pulmonary disease (COPD). Its late-stage investigational once-daily norepinephrine reuptake inhibitor, Ampreloxetine is in the development for symptomatic neurogenic orthostatic hypotension (nOH) in patients with Multiple System Atrophy (MSA). It has a strategic collaboration agreement with Viatris Inc. for the development and commercialization of revefenacin, including YUPELRI. Theravance Biopharma, Inc. was incorporated in 2013 and is based in South San Francisco, California.</t>
  </si>
  <si>
    <t>Theravance Biopharma, Inc.</t>
  </si>
  <si>
    <t>NasdaqGM:TBPH</t>
  </si>
  <si>
    <t>Surmodics, Inc., together with its subsidiaries, provides performance coating technologies for intravascular medical devices, and chemical and biological components for in vitro diagnostic immunoassay tests and microarrays in the United States and internationally. It operates through two segments, Medical Device and In Vitro Diagnostics (IVD). The Medical Device segment engages in the provision of surface modification coating technologies to enhance access, deliverability, and predictable deployment of medical devices; and drug-delivery coating technologies to provide site-specific drug-delivery from the surface of a medical device for neurovascular, peripheral, coronary, and structural heart, and other markets, as well as manufacturing of vascular intervention medical devices, including drug-coated balloons, mechanical thrombectomy devices, and radial access balloon catheters and guide sheaths. The IVD segment develops, manufactures, and sells chemical and biological components for in vitro diagnostic immunoassay and molecular tests, as well as diagnostic and biomedical research markets. This segment offers protein stabilizers, substrates, surface coatings, and antigens. The company was founded in 1979 and is headquartered in Eden Prairie, Minnesota.</t>
  </si>
  <si>
    <t>Surmodics, Inc.</t>
  </si>
  <si>
    <t>NasdaqGS:SRDX</t>
  </si>
  <si>
    <t>LENZ Therapeutics, Inc. operates as a biopharmaceutical company that focuses on the development and commercialization of therapies to improve vision in the United States. Its product candidates include LNZ100 and LNZ101 which are in Phase III clinical trials for the treatment of presbyopia. LENZ Therapeutics, Inc. was formerly known as Presbyopia Therapies, Inc. and changed its name to LENZ Therapeutics, Inc. in June 2021. The company was founded in 2013 and is headquartered in Solana Beach, California.</t>
  </si>
  <si>
    <t>LENZ Therapeutics, Inc.</t>
  </si>
  <si>
    <t>NasdaqGS:LENZ</t>
  </si>
  <si>
    <t>MoonLake Immunotherapeutics, a clinical stage biotechnology company, focuses on developing therapies for inflammatory skin and joint diseases. It develops Sonelokimab, a novel tri-specific IL-17A and IL-17F inhibiting Nanobody for the treatment of inflammatory diseases, as well as for hidradenitis suppurativa, psoriatic arthritis, axial spondyloarthritis, palmoplantar pustulosis, and psoriasis. The company was founded in 2021 and is headquartered in Zug, Switzerland.</t>
  </si>
  <si>
    <t>MoonLake Immunotherapeutics</t>
  </si>
  <si>
    <t>NasdaqCM:MLTX</t>
  </si>
  <si>
    <t>Novavax, Inc., a biotechnology company, engages in the discovering, developing, and commercializing vaccines to protect against serious infectious diseases in the United States, Europe, and internationally. The company offers vaccine platform that combines a recombinant protein approach, nanoparticle technology, and its patented Matrix-M adjuvant to enhance the immune response. The company is commercializing a COVID-19 vaccine, NVX-CoV2373 under the brand names of Nuvaxovid, Covovax, and Novavax COVID-19 Vaccine, adjuvanted for adult and adolescent populations as a primary series and for both homologous and heterologous booster indications. It also developing R21/Matrix-M adjuvant malaria vaccine. Novavax, Inc. was incorporated in 1987 and is headquartered in Gaithersburg, Maryland.</t>
  </si>
  <si>
    <t>Novavax, Inc.</t>
  </si>
  <si>
    <t>NasdaqGS:NVAX</t>
  </si>
  <si>
    <t>RAPT Therapeutics, Inc. operates as a clinical-stage immunology-based biopharmaceutical company that focuses on the discovery, development, and commercialization of oral small molecule therapies for patients with unmet needs in oncology and inflammatory diseases in the United States. The company’s lead inflammation drug candidate is zelnecirnon (RPT193), a C-C motif chemokine receptor 4 (CCR4) antagonist that selectively inhibit the migration of type 2 T helper cells into inflamed tissues. Its lead oncology drug candidate is tivumecirnon (FLX475), an oral small molecule CCR4 antagonist that is in the Phase 1/2 clinical trial to investigate as a monotherapy and in combination with pembrolizumab in patients with advanced cancer. The company was formerly known as FLX Bio, Inc. and changed its name to RAPT Therapeutics, Inc. in May 2019. RAPT Therapeutics, Inc. was incorporated in 2015 and is based in South San Francisco, California.</t>
  </si>
  <si>
    <t>RAPT Therapeutics, Inc.</t>
  </si>
  <si>
    <t>NasdaqGM:RAPT</t>
  </si>
  <si>
    <t>SI-BONE, Inc., a medical device company, focuses on solving musculoskeletal disorders of the sacropelvic anatomy in the United States and internationally. The company offers proprietary minimally invasive surgical implant systems to address sacroiliac joint dysfunction and degeneration, adult deformity and degeneration, and pelvic trauma, as well as implantable bone products. It also provides iFuse-3D, a titanium implant that combines the triangular cross-section of the iFuse implant with a proprietary 3D-printed porous surface and fenestrated design; iFuse TORQ, a line of 3D-printed threaded implants designed for applications in pelvic trauma and sacroliliac fusion; and iFuse Bedrock Granite Implant System that provides sacroiliac fusion and sacropelvic fixation as a foundational element for segmental spinal fusion; and iFuse TORQ TNT to treat pelvic trauma and sacroiliac joint dysfunction, as well as iFuse INTRA implants that are marketed as human cells, tissues, and cellular or tissue-based products. The company markets its products primarily with a direct sales force, as well as through third-party sales agent and resellers. SI-BONE, Inc. was incorporated in 2008 and is headquartered in Santa Clara, California.</t>
  </si>
  <si>
    <t>SI-BONE, Inc.</t>
  </si>
  <si>
    <t>NasdaqGM:SIBN</t>
  </si>
  <si>
    <t>HealthStream, Inc. provides Software-as-a-Service (SaaS) based applications for healthcare organizations in the United States. The company offers hStream, a technology platform; CredentialStream, provides healthcare organizations with tools to support the provider lifecycle management from recruiting, application submission, verification of licensure and other credentials, privileging, appointments by credentialing committees, enrollment, network, management, onboarding, and performance evaluations of providers; ShiftWizard; and Competency Suite, AI/ML-driven clinical competency development system. Its solutions help healthcare organizations in meeting their ongoing clinical development, talent management, training, education, assessment, competency management, safety and compliance, and scheduling, as well as provider credentialing, privileging, and enrollment needs. The company serves its products to healthcare industry, including private, not-for-profit, and government entities, as well as pharmaceutical and medical device companies, and nursing schools and students. The company was incorporated in 1990 and is headquartered in Nashville, Tennessee.</t>
  </si>
  <si>
    <t>HealthStream, Inc.</t>
  </si>
  <si>
    <t>NasdaqGS:HSTM</t>
  </si>
  <si>
    <t>Compass Therapeutics, Inc., a clinical-stage oncology-focused biopharmaceutical company, engages in the development of antibody-based therapeutics for the treatment of various human diseases in the United States. The company’s lead product candidates include tovecimig, a bispecific antibody that blocks Delta-like ligand 4 (DLL4) and vascular endothelial growth factor A (VEGF-A) signaling pathways, which are critical to angiogenesis and tumor vascularization; CTX-471, an IgG4 monoclonal antibody that is an agonist of CD137, a key co-stimulatory receptor on immune cells; and CTX-8371, a bispecific inhibitor that targets programmed cell death protein-1 (PD-1) and ligand PD-L1 checkpoint inhibitor antibodies. It also develops CTX-10726, a bispecific antibody that targets PD-1 and VEFG-A; and VEGF-IO Bispecific / Multiple, a bispecific antibody engages the angiogenesis pathway and anti-tumor immune that targets, including immune checkpoints, as well as analyzes VEGF combinations with other immune response-related proteins. Compass Therapeutics, Inc. was founded in 2014 and is headquartered in Boston, Massachusetts.</t>
  </si>
  <si>
    <t>Compass Therapeutics, Inc.</t>
  </si>
  <si>
    <t>NasdaqCM:CMPX</t>
  </si>
  <si>
    <t>Gossamer Bio, Inc., a clinical-stage biopharmaceutical company, focuses on developing and commercializing seralutinib for the treatment of pulmonary arterial hypertension (PAH) in the United States. The company is developing GB002, an inhaled, small molecule, platelet-derived growth factor receptor, or PDGFR, colony-stimulatin factor 1 receptor and c-KIT inhibitor, which is in Phase 3 clinical trial for the treatment of PAH. It has license agreements with Pulmokine, Inc. to develop and commercialize GB002 and related backup compounds. The company was formerly known as FSG, Bio, Inc. and changed its name to Gossamer Bio, Inc. in 2017. The company was incorporated in 2015 and is headquartered in San Diego, California.</t>
  </si>
  <si>
    <t>Gossamer Bio, Inc.</t>
  </si>
  <si>
    <t>NasdaqGS:GOSS</t>
  </si>
  <si>
    <t>CareDx, Inc. engages in the discovery, development, and commercialization of diagnostic solutions for transplant patients and caregivers in the United States and internationally. It provides AlloSure Kidney, a donor-derived cell-free DNA (dd-cfDNA) solution for kidney transplant patients; AlloMap Heart, a gene expression solution for heart transplant patients; AlloSure Heart, a dd-cfDNA solution for heart transplant patients; and AlloSure Lung, a dd-cfDNA solution for lung transplant patients. The company offers Olerup SSP, which is used to type human leukocyte antigen (HLA) alleles based on sequence specific primer technology; QTYPE that enables precision in HLA typing; and Ottr, a transplant patient management software. In addition, it provides AlloSeq Tx, a high-resolution HLA typing solution; AlloSeq cfDNA, a surveillance solution to measure dd-cfDNA in blood; AlloSeq HCT, a solution for chimerism testing for stem cell transplant recipients; Allocell, a surveillance solution that monitors the level of engraftment and persistence of allogeneic cells for patients who have received cell therapy transplants; and XynQAPI, a transplant quality tracking software, as well as AlloCare, a mobile app that offers a patient-centric resource for transplant recipients. The company offers its products directly to customers, as well as through third-party distributors and sub-distributors. It has a license agreement with Illumina, Inc. for the distribution, development, and commercialization of NGS products and technologies; and Cibiltech SAS to commercialize iBox, a software for the predictive analysis of post-transplantation kidney allograft loss. The company was formerly known as XDx, Inc. and changed its name to CareDx, Inc. in March 2014. The company was incorporated in 1998 and is headquartered in South San Francisco, California.</t>
  </si>
  <si>
    <t>CareDx, Inc</t>
  </si>
  <si>
    <t>NasdaqGM:CDNA</t>
  </si>
  <si>
    <t>Rapport Therapeutics, Inc., operates as a clinical-stage biopharmaceutical company that focuses on the discovery and development of transformational small molecule medicines for patients suffering from central nervous system (CNS) disorders. Its lead product candidate is receptor associated protein (RAP)-219, an investigational small molecule that is designed to inhibit TARPy8-containing AMPARs with picomolar affinity for the treatment of focal epilepsy and other CNS disorders, including peripheral neuropathic pain and bipolar disorder. The company also develops RAP-199, a TARPy8 targeted molecule with differentiated chemical and pharmacokinetic properties; and nicotinic acetylcholine receptor (nAChR) programs, such as a6 nAChR to treat chronic pain and a9a10 nAChR for the treatment of hearing disorders. The company was formerly known as Precision Neuroscience NewCo, Inc. and changed its name to Rapport Therapeutics, Inc. in October 2022. Rapport Therapeutics, Inc. was incorporated in 2022 and is based in Boston, Massachusetts.</t>
  </si>
  <si>
    <t>Rapport Therapeutics, Inc.</t>
  </si>
  <si>
    <t>NasdaqGM:RAPP</t>
  </si>
  <si>
    <t>KalVista Pharmaceuticals, Inc., a biopharmaceutical company, engages in the discovery, development, and commercialization of drug therapies inhibitors for diseases with unmet needs. The company’s product candidate is EKTERLY, a small molecule plasma kallikrein inhibitor targeting the disease of hereditary angioedema (HAE). It develops Factor XIIa, an oral inhibitor for the treatment of HAE which is in preclinical trial. In addition, the company is developing an orally disintegrating tablet formulation, including KONFIDENT-KID for pediatric use with HAE; KONFIDENT-S for adolescent and adult patients with type I or type II HAE; and KONFIDENT for a potential oral therapy for HAE attacks. KalVista Pharmaceuticals, Inc. is headquartered in Cambridge, Massachusetts.</t>
  </si>
  <si>
    <t>KalVista Pharmaceuticals, Inc.</t>
  </si>
  <si>
    <t>NasdaqGM:KALV</t>
  </si>
  <si>
    <t>InnovAge Holding Corp. manages and provides a range of medical and ancillary services for seniors in need of care and support to live independently in its homes and communities. It manages its business through Program of All-Inclusive Care for the Elderly (PACE) approach. The company also offers in-home care services consisting of skilled, unskilled, and personal care; in-center services, such as primary care, physical therapy, occupational therapy, speech therapy, dental services, mental health and psychiatric services, meals, and activities; transportation to and from the PACE center and third-party medical appointments; and care management. It serves participants in the United States; and operates PACE centers in Colorado, California, New Mexico, Pennsylvania, Florida, and Virginia. The company was formerly known as TCO Group Holdings, Inc. and changed its name to InnovAge Holding Corp. in January 2021. InnovAge Holding Corp. was founded in 1989 and is headquartered in Denver, Colorado.</t>
  </si>
  <si>
    <t>InnovAge Holding Corp.</t>
  </si>
  <si>
    <t>NasdaqGS:INNV</t>
  </si>
  <si>
    <t>Rigel Pharmaceuticals, Inc., a biotechnology company, engages in discovering, developing, and providing therapies that enhance the lives of patients with hematologic disorders and cancer. The company’s commercialized products include Tavalisse, an oral spleen tyrosine kinase inhibitor for the treatment of adult patients with chronic immune thrombocytopenia; Rezlidhia, a non-intensive monotherapy to treat adult patients with relapsed or refractory (R/R) acute myeloid leukemia (AML) with a susceptible isocitrate dehydrogenase-1 (IDH1) mutation as detected by an FDA-approved test; and GAVRETO, a once daily, small molecule, oral, kinase inhibitor for the treatment of adult patients with metastatic rearranged during transfection (RET) fusion-positive non-small cell lung cancer (NSCLC), as well as to treat adult and pediatric patients twelve years of age and older with advanced or metastatic RET fusion-positive thyroid cancer. It also develops R289, an oral interleukin receptor-associated kinases 1 and 4 (IRAK1/4) inhibitor for the treatment of hematology-oncology, autoimmune, and inflammatory diseases, as well as to treat lower-risk myelodysplastic syndrome. In addition, the company has product candidates in clinical development with partners BerGenBio ASA, Eli Lilly and Company, and Daiichi Sankyo. It has strategic development collaboration with The University of Texas MD Anderson Cancer Center for the development of Olutasidenib in AML and other hematologic cancers with IDH1mutations, as well as with collaborative network for neuro-oncology clinical trials to evaluate Olutasidenib in combination with temozolomide in patients with high-grade glioma harboring an IDH1 mutation. Rigel Pharmaceuticals, Inc. was incorporated in 1996 and is headquartered in South San Francisco, California.</t>
  </si>
  <si>
    <t>Rigel Pharmaceuticals, Inc.</t>
  </si>
  <si>
    <t>NasdaqGS:RIGL</t>
  </si>
  <si>
    <t>Myriad Genetics, Inc., a molecular diagnostic testing and precision medicine company, develops and provides molecular tests. The company offers molecular diagnostic tests for oncology, women’s health, and pharmacogenomics. It also provides MyRisk Hereditary Cancer test, a DNA sequencing test for assessing the risks for hereditary cancers; BRACAnalysis CDx Germline Companion Diagnostic test, a DNA sequencing test to help determine the therapy for metastatic breast, ovarian, metastatic pancreatic, and metastatic prostate cancer with deleterious or suspected deleterious germline BRCA variants; and MyChoice CDx Companion Diagnostic test, a tumor test that determines homologous recombination deficiency status in patients with ovarian cancer. In addition, the company offers Prolaris Prostate Cancer Prognostic test, an RNA expression tumor analysis for assessing the aggressiveness of prostate cancer; EndoPredict Breast Cancer Prognostic test, an RNA expression test for assessing the aggressiveness of breast cancer; Precise Tumor Molecular Profile test, a genomic profiling test; Prequel Prenatal Screen, a non-invasive prenatal screening test conducted using maternal blood to screen for severe chromosomal disorders in a fetus; Foresight Carrier Screen, a prenatal test for future parents to assess their risk of passing on a recessive genetic condition to their offspring; SneakPeek Early Gender DNA test, a non-invasive blood test that predicts the gender of a fetus; and GeneSight Psychotropic Mental Health Medication test, a DNA genotyping test to aid psychotropic drug selection for depression, anxiety, attention-deficit/hyperactivity disorder, and other mental health conditions. It has a license collaboration with Illumina, Inc.; Memorial Sloan Kettering Cancer Center; the University of Texas MD Anderson Cancer Center; the University of Rochester Medical Center; and Flatiron Health, Inc. The company has a strategic alliance with SOPHiA GENETICS SA for the development of liquid biopsy companion diagnostic (CDx) test. The company was founded in 1991 and is headquartered in Salt Lake City, Utah.</t>
  </si>
  <si>
    <t>Myriad Genetics, Inc.</t>
  </si>
  <si>
    <t>NasdaqGS:MYGN</t>
  </si>
  <si>
    <t>ARS Pharmaceuticals, Inc., a biopharmaceutical company, develops and commercializes treatments for severe allergic reactions. The company is involved in the development of neffy, a needle-free and low-dose intranasal epinephrine nasal spray for rescue medication for people with Type I severe allergic reactions, including anaphylaxis. It serves healthcare professionals, patients, and caregivers. The company was founded in 2015 and is headquartered in San Diego, California.</t>
  </si>
  <si>
    <t>ARS Pharmaceuticals, Inc.</t>
  </si>
  <si>
    <t>NasdaqGM:SPRY</t>
  </si>
  <si>
    <t>Immatics N.V., a clinical-stage biopharmaceutical company, focuses on the research and development of potential T cell redirecting immunotherapies for the treatment of cancer in the United States. The company is developing targeted immunotherapies with a focus on treating solid tumors through two distinct treatment modalities, such as TCR-engineered autologous or allogeneic adoptive cell therapies (ACT) and antibody-like TCR Bispecifics. Its products pipeline includes IMA203 that targets solid tumors, which is in Phase 1b clinical trial; IMA203CD8, a cell therapy product that is in Phase 1b clinical trial; IMA204 that targets tumor stroma, which is in preclinical stage; and IMA30x, an allogenic cellular therapy product candidate, which is in preclinical stage. The company develops TCR Bispecifics products, including IMA401 and IMA402, which is in Phase 1a clinical trial. The company has a strategic collaboration agreement with MD Anderson Cancer Center to develop multiple T cell and TCR-based adoptive cellular therapies; Celgene Corporation to develop novel adoptive cell therapies targeting multiple cancers; and Genmab A/S to develop T cell engaging bispecific immunotherapies targeting multiple cancer indications. Immatics N.V. is headquartered in Tübingen, Germany.</t>
  </si>
  <si>
    <t>Immatics N.V.</t>
  </si>
  <si>
    <t>NasdaqCM:IMTX</t>
  </si>
  <si>
    <t>Gyre Therapeutics, Inc., a pharmaceutical company, engages in the development and commercialization of small-molecule, anti-inflammatory, and anti-fibrotic drugs targeting organ fibrosis. The company offers ETUARY (Pirfenidone), an anti-fibrotic drug approved for the treatment of idiopathic pulmonary fibrosis; and under Phase 3 trials for the treatment of pneumoconiosis. It is also involved in the development of F351 (Hydronidone), a structural derivative of ETUARY, under Phase 3 trials for the treatment of chronic hepatitis B (CHB)-associated liver fibrosis; and completed Phase 1 trials for the treatment of liver fibrosis associated with metabolic dysfunction-associated steatohepatitis. In addition, the company develops F573 is in Phase 2 clinical trials for the treatment of acute/acute-on-chronic liver failure. Further, its preclinical products include F230 for the treatment of pulmonary arterial hypertension; and F528 to treat chronic obstructive pulmonary disease. The company was founded in 2002 and is headquartered in San Diego, California. Gyre Therapeutics, Inc. operates as a subsidiary of GNI USA, Inc.</t>
  </si>
  <si>
    <t>Gyre Therapeutics, Inc.</t>
  </si>
  <si>
    <t>NasdaqCM:GYRE</t>
  </si>
  <si>
    <t>ADC Therapeutics SA provides antibody drug conjugate (ADC) technology platform to transform the treatment paradigm for patients with hematologic malignancies and solid tumors. Its flagship product includes ZYNLONTA, a CD19-directed ADC, received accelerated approval from the U.S. Food and Drug Administration, conditional approval from the European Commission, and conditional approval from the China National Medical Products Administration for the treatment of relapsed or refractory diffuse large B-cell lymphoma (DLBCL) after two or more lines of systemic therapy. The company is also seeking to continue expanding ZYNLONTA into international markets and into earlier lines of DLBCL and indolent lymphomas, including follicular lymphoma (FL) and marginal zone lymphoma (MZL) as a single agent and in combination through its LOTIS-5 confirmatory Phase 3 clinical trial and LOTIS-7 Phase 1b clinical trial, as well as through investigator-initiated trials (IITs). In addition, it is investigating a CD-22 targeted compound’ and ADCT-602 that is in a Phase 1/2 IIT in refractory B-cell acute lymphoblastic leukemia. Further, the company’s pre-clinical stage pipeline includes a portfolio of next generation investigational ADCs targeting Claudin-6, NaPi2b, PSMA, NaPi2b, and ASCT2. ADC Therapeutics SA was incorporated in 2011 and is headquartered in Epalinges, Switzerland.</t>
  </si>
  <si>
    <t>ADC Therapeutics SA</t>
  </si>
  <si>
    <t>NYSE:ADCT</t>
  </si>
  <si>
    <t>Evommune, Inc. operates as a clinical-stage biotechnology company in the United States. It develops therapies that target key drivers of chronic inflammatory diseases, with initial clinical development programs focusing on chronic spontaneous urticaria, atopic dermatitis, and ulcerative colitis. Its products includes EVO756 for the treatment of CSU and AD; and EVO301 for the treatment of AD and UC. The company was incorporated in 2020 and is based in Palo Alto, California.</t>
  </si>
  <si>
    <t>Evommune, Inc.</t>
  </si>
  <si>
    <t>NYSE:EVMN</t>
  </si>
  <si>
    <t>MBX Biosciences, Inc., a clinical-stage biopharmaceutical company, focuses on the discovery and development of precision peptide therapies for the treatment of endocrine and metabolic disorders. Its lead product candidate is MBX 2109, a parathyroid hormone peptide prodrug, which is in Phase 2 clinical trial for the treatment of chronic hypoparathyroidism. The company is also developing MBX 1416, a long-acting glucagon-like peptide-1 (GLP-1) receptor antagonist that is in Phase 1 clinical trial a potential therapy for post-bariatric hypoglycemia, a chronic complication of bariatric surgery. In addition, it is developing MBX 4291, a lead obesity product candidate, which is in investigational new drug-enabling studies for the treatment of obesity and co-morbidities. The company was founded in 2018 and is based in Carmel, Indiana.</t>
  </si>
  <si>
    <t>MBX Biosciences, Inc.</t>
  </si>
  <si>
    <t>NasdaqGS:MBX</t>
  </si>
  <si>
    <t>Castle Biosciences, Inc., a molecular diagnostics company, provides test solutions for the diagnosis and treatment of dermatologic cancers, Barrett’s esophagus (BE), uveal melanoma, and mental health conditions. The company offers DecisionDx-Melanoma, a risk stratification gene expression profile (GEP) test that predicts the risk of metastasis for patients with uveal melanoma; DecisionDx-SCC, a risk stratification test for cutaneous squamous cell carcinoma; MyPath Melanoma, a diagnostic GEP test for use in patients with difficult-to-diagnose melanocytic lesions; and TissueCypher, a risk stratification spatial-omics test to predict future development of progression of high-grade dysplasia and/or esophageal cancer in patients with non-dysplastic, indefinite dysplasia, and low-grade dysplasia BE. It also provides DecisionDx-UM, a risk stratification GEP test that predicts the risk of metastasis for patients with uveal melanoma; and IDgenetix, a pharmacogenomic test that helps guide optimal drug treatment for patients diagnosed with major depressive disorder, schizophrenia, bipolar disorder, anxiety disorders, social phobia, obsessive-compulsive personality disorder, post-traumatic stress disorder, and attention deficit hyperactivity disorder. The company offers its products to skin cancer and gastroenterology markets. The company was incorporated in 2007 and is headquartered in Friendswood, Texas.</t>
  </si>
  <si>
    <t>Castle Biosciences, Inc.</t>
  </si>
  <si>
    <t>NasdaqGM:CSTL</t>
  </si>
  <si>
    <t>ETHZilla Corporation operates as a technology company in the decentralized finance industry. It connects financial institutions, businesses and organizations worldwide by enabling secure, accessible blockchain transactions through Ethereum Network protocol implementations. The company, through its proprietary protocol implementations, facilitates DeFi transactions and asset digitization across multiple Layer 2 Ethereum networks. The Company offers tokenization solutions, DeFi protocol integration, blockchain analytics, traditional-to-digital asset conversion gateways, and other decentralized finance services. The company was formerly known as 180 Life Sciences Corp. and changed its name to ETHZilla Corporation in August 2025. ETHZilla Corporation is headquartered in Palm Beach, Florida.</t>
  </si>
  <si>
    <t>ETHZilla Corporation</t>
  </si>
  <si>
    <t>NasdaqCM:ETHZ</t>
  </si>
  <si>
    <t>Iovance Biotherapeutics, Inc., a commercial-stage biopharmaceutical company, develops and commercializes cell therapies using autologous tumor infiltrating lymphocyte for the treatment of metastatic melanoma and other solid tumor cancers in the United States. The company offers Amtagvi, a tumor-derived autologous T cell immunotherapy used to treat adult patients with unresectable or metastatic melanoma; and Proleukin, an interleukin-2 product for the treatment of patients with metastatic melanoma and metastatic renal cell carcinoma. It develops lifileucel for treatment of melanoma, cervical cancer, non-small cell lung cancer (NSCLC), endometrial cancer, and head and neck squamous cell carcinoma; IOV-2001 to treat chronic lymphocytic leukemia and small lymphocytic lymphoma; IOV-4001 for the treatment of melanoma and NSCLC; and IOV-3001, an antibody cytokine engrafted protein for use in the TIL therapy treatment regimen. The company has collaborations and licensing agreements with WuXi Advanced Therapies, Inc.; National Institutes of Health; the National Cancer Institute; H. Lee Moffitt Cancer Center; The University of Texas M.D. Anderson Cancer Center; Cellectis S.A.; Novartis Pharma AG; and Boehringer Ingelheim Biopharmaceuticals GmbH. The company was formerly known as Lion Biotechnologies, Inc. and changed its name to Iovance Biotherapeutics, Inc. in June 2017. Iovance Biotherapeutics, Inc. was incorporated in 2007 and is headquartered in San Carlos, California.</t>
  </si>
  <si>
    <t>Iovance Biotherapeutics, Inc.</t>
  </si>
  <si>
    <t>NasdaqGM:IOVA</t>
  </si>
  <si>
    <t>MeiraGTx Holdings plc, a clinical stage genetics medicines company, focusing on developing treatments for patients with serious diseases. The company develops various therapies for ocular diseases, including inherited retinal diseases and large degenerative ocular diseases; neurodegenerative diseases; and xerostomia. It is also developing AAV-AQP1 in Phase 2 trial for radiation-induced grade 2/3 radiation-induced xerostomia, as well as in Phase ½ trial for Sjogren’s syndrome; AAV-GAD in Phase 2 trial for Parkinson’s disease; AAV-RPE65 in Phase 2 trial for RPE65-associated retinal dystrophy; and AAV-CNGB3 and AAV-CNGA3, which are both in Phase 2 trial for achromatopsia, as well as offers AAV-AIPL1 for Leber congenital amaurosis (LCA) 4. In addition, the company’s products under preclinical development include AAV-RDH12 for retinol dehydrogenase 12 mutation-associated retinal dystrophy; AAV-BBS10 for Bardet-Biedl syndrome (BBS) due to BBS10 mutations; AAV-RetGC for LCA type 1; and AAV-UPF1 for amyotrophic lateral sclerosis, as well as programs for Alzheimer’s disease, and wet and dry neovascular age related macular degeneration. Further, it provides riboswitch platform for the delivery of metabolic peptides; and cell therapies for oncology, autoimmune disease, and long term intractable pain. The company has collaborations with Johnson &amp; Johnson Innovative Medicine for the research, development, and commercialization of gene therapies for the treatment of inherited retinal disease; and Hologen Limited for the research, development, manufacture, and commercialization of AAV-GAD investigational gene therapy for the treatment of Parkinson’s disease, AAV-BDNF investigational gene therapy for genetic obesity disorders, and other genetic medicines to the central nervous system. MeiraGTx Holdings plc was founded in 2015 and is based in New York, New York.</t>
  </si>
  <si>
    <t>MeiraGTx Holdings plc</t>
  </si>
  <si>
    <t>NasdaqGS:MGTX</t>
  </si>
  <si>
    <t>Orthofix Medical Inc. operates as a medical technology company in the United States, Italy, Germany, the United Kingdom, France, Brazil, and internationally. It operates through two segments, Global Spine and Global Orthopedics. The Global Spine segment manufactures and distributes bone growth stimulation devices that enhance bone fusion, including adjunctive and noninvasive treatment of the cervical and lumbar spine, as well as a therapeutic treatment for non-spinal, appendicular fractures, and fresh fractures that have not healed; designs, develops, and markets a portfolio of spine fixation and motion preservation implant products, which are used in surgical procedures of the spine; and offers biological products, such as fiber-based and particulate demineralized bone matrices, cellular bone allografts, collagen ceramic matrices, synthetic bone void fillers, and tissue forms, which allow physicians to treat various spinal, orthopedic, and dental conditions. This segment also designs, develops, and markets a portfolio of navigation technologies, including tracked surgical tools, intelligent software, and imaging equipment based on machine-vision and optical innovations; and provides 7D flash navigation system for spine and cranial procedures. Its Global Orthopedics segment offers products and solutions that allow physicians to treat various orthopedic conditions related to limb reconstruction and deformity correction unrelated to the spine. This segment designs, develops, and markets external and internal fixation orthopedic products that are coupled with enabling digital technologies to serve the complete patient treatment pathway. It sells its products through distributors and sales representatives to hospitals, healthcare organizations, and healthcare providers. The company was formerly known as Orthofix International N.V. and changed its name to Orthofix Medical Inc. in 2018. Orthofix Medical Inc. was founded in 1980 and is headquartered in Lewisville, Texas.</t>
  </si>
  <si>
    <t>Orthofix Medical Inc.</t>
  </si>
  <si>
    <t>NasdaqGS:OFIX</t>
  </si>
  <si>
    <t>Atai Beckley N.V., a clinical-stage biopharmaceutical company, engages in the research, development, and commercialization of mental health treatments in the United States, Germany, and Canada. The company develops BPL-003, an intranasal formulation of the benzoate salt form of mebufotenin that is in Phase 2a and 2b clinical studies for treatment resistant depression (TRD) and alcohol use disorder; RL-007, an orally bioavailable compound, which is a pro-cognitive neuromodulator in Phase 2b trial for cognitive impairment associated with schizophrenia; and ELE-101, a serotonergic psychedelic in Phase 2a trial for the treatment of major depressive disorder. It is also developing VLS-01, an oral transmucosal film formulation of N,N-Dimethyltryptamine in Phase 2 clinical study to treat TRD; EMP-01, an oral formulation of R-3,4-methylenedioxy-methamphetamine that is in Phase 2 clinical study for social anxiety disorder; and EGX-A &amp; EGX-B, which are non-hallucinogenic 5-HT2A receptor agonists in preclinical studies for TRD. In addition, the company offers COMP360 for psilocybin therapy; and GRX-917 for the treatment of anxiety, depression, and various neurological disorders. The company was formerly known as ATAI Life Sciences N.V. and changed its name to Atai Beckley N.V. in November 2025. Atai Beckley N.V. was founded in 2018 and is headquartered in Amstelveen, The Netherlands.</t>
  </si>
  <si>
    <t>Atai Beckley N.V.</t>
  </si>
  <si>
    <t>NasdaqGM:ATAI</t>
  </si>
  <si>
    <t>AbCellera Biologics Inc. engages in discovering and developing antibody-based medicines for indications with unmet medical need in the United States. Its product pipeline includes ABCL635, an antibody-drug candidate, which is in preclinical trial to treat metabolic and endocrine conditions; and ABCL575, a fully human, half-life extended monoclonal antibody, which is in preclinical trial for treating T-cell-mediated autoimmune conditions, such as atopic dermatitis. The company has a research collaboration and license agreement with Eli Lilly and Company; and partnership agreement with Viking Global Investors &amp; ArrowMark Partners and Biogen Inc. AbCellera Biologics Inc. was incorporated in 2012 and is headquartered in Vancouver, Canada.</t>
  </si>
  <si>
    <t>AbCellera Biologics Inc.</t>
  </si>
  <si>
    <t>NasdaqGS:ABCL</t>
  </si>
  <si>
    <t>Varex Imaging Corporation designs, manufactures, and sells X-ray imaging components. The company operates through two segments, Medical and Industrial. The Medical segment designs, manufactures, sells, and services X-ray imaging components, comprising X-ray tubes, digital detectors and accessories, ionization chambers, high voltage connectors, image-processing software and workstations, 3D reconstruction software, computer-aided diagnostic software, collimators, automatic exposure control devices, generators, and heat exchangers. This segment's products are used in a range of applications, including CT, mammography, oncology, cardiac, surgery, dental, and other diagnostic radiography uses. The Industrial segment designs, develops, manufactures, sells, and services Linatron X-ray linear accelerators, X-ray tubes, digital detectors, high voltage connectors, and coolers for use in security and inspection applications, such as baggage screening at airports, cargo screening at ports and borders, and nondestructive testing, irradiation, and inspection in various applications. The company sells its products through imaging system original equipment manufacturers, independent service companies, and distributors, as well as directly to end-users. It has operations in North America, South America, Europe, Russia, the Middle East, India, Africa, Asia, and Australia. The company was incorporated in 2016 and is headquartered in Salt Lake City, Utah.</t>
  </si>
  <si>
    <t>Varex Imaging Corporation</t>
  </si>
  <si>
    <t>NasdaqGS:VREX</t>
  </si>
  <si>
    <t>Rezolute, Inc., a late-stage rare disease company, focused on improving outcomes for individuals with hypoglycemia caused by hyperinsulinism in the United States. Its lead clinical asset is ersodetug, an intravenously administered human monoclonal antibody that is in Phase 3 clinical trial for the treatment of congenital hyperinsulinism, an ultra-rare pediatric genetic disorder, as well as for the treatment of hypoglycemia; and clinical trials of ersodetug for tumor hyperinsulinism. The company was formerly known as AntriaBio, Inc. and changed its name to Rezolute, Inc. in December 2017. Rezolute, Inc. was founded in 2010 and is headquartered in Redwood City, California.</t>
  </si>
  <si>
    <t>Rezolute, Inc.</t>
  </si>
  <si>
    <t>NasdaqCM:RZLT</t>
  </si>
  <si>
    <t>CureVac N.V., a biopharmaceutical company, focuses on developing various transformative medicines based on messenger ribonucleic acid (mRNA). The company’s portfolio includes clinical and preclinical candidates for various disease indications in prophylactic vaccines, oncology, and molecular therapy. It also delivers optimized mRNAs to stimulate the production of therapeutic proteins utilizing its technology and instructs human cells to produce or secrete specific proteins in the nucleus, cytoplasm, cellular organelles, and cell membrane. In addition, the company offers The RNA Printer, a downsized, integrated, and highly automated process for manufacturing of mRNA vaccines and therapeutics. Further, it develops prophylactic vaccine lead candidate that addresses urinary tract infections targeting uropathogenic E. coli (UPEC) bacteria; vaccine candidates CV0601 and CV0701, which are in phase 2 clinical study against SARS-CoV-2; vaccines for off-the-shelf and fully personalized cancer precision immunotherapies in oncology; and CVGBM for treating cancer. Additionally, the company develops, manufactures, and commercializes mRNA vaccines targeting SARS-CoV-2 variants; antigen cancer precision immunotherapy candidate that targets squamous non-small cell lung cancer; and antigen cancer precision immunotherapy candidate CVGBM that is tested in patients with surgically resected MGMT-unmethylated glioblastoma or astrocytoma with a molecular signature of glioblastoma. CureVac N.V. was founded in 2000 and is headquartered in Tübingen, Germany.</t>
  </si>
  <si>
    <t>CureVac N.V.</t>
  </si>
  <si>
    <t>NasdaqGM:CVAC</t>
  </si>
  <si>
    <t>EyePoint Pharmaceuticals, Inc. engages in developing and commercializing therapeutics to improve the lives of patients with serious retinal diseases. The company's pipeline leverages its proprietary bioerodible Durasert E technology for sustained intraocular drug delivery. Its lead product candidate is DURAVYU, an investigational sustained delivery treatment for VEGF-mediated retinal diseases combining vorolanib, a selective and patent-protected tyrosine kinase inhibitor with Durasert E which is in Phase 3 clinical trials for wet age-related macular degeneration (wet AMD), non-proliferative diabetic retinopathy (NPDR), and diabetic macular edema (DME). The company’s pipeline programs also include EYP-2301, a promising TIE-2 agonist formulated in Durasert E that is in pre-clinical development phase for potentially improve outcomes in serious retinal diseases. The company was formerly known as pSivida Corp. and changed its name to EyePoint Pharmaceuticals, Inc. in March 2018. EyePoint Pharmaceuticals, Inc. was incorporated in 1987 and is headquartered in Watertown, Massachusetts.</t>
  </si>
  <si>
    <t>EyePoint Pharmaceuticals, Inc.</t>
  </si>
  <si>
    <t>NasdaqGM:EYPT</t>
  </si>
  <si>
    <t>Arbutus Biopharma Corporation, a clinical-stage biopharmaceutical company, develops novel therapeutics for infectious disease in the United States. Its chronic Hepatitis B virus product pipeline comprises Imdusiran, conjugated GalNAc, subcutaneously-delivered RNAi therapeutic product candidate which is in phase 1 and phase 2a clinical trials that suppresses all HBV antigens, including HBsAg expression; and AB-101, an oral PD-L1 inhibitor, which is in phase 1a/1b clinical trial that has the potential to reawaken patients’ HBV-specific immune response by inhibiting PD-L1. The company has licensing agreement with Alnylam Pharmaceuticals, Inc. to develop and commercialize products with LNP delivery technology. The company was formerly known as Tekmira Pharmaceuticals Corporation and changed its name to Arbutus Biopharma Corporation in July 2015. Arbutus Biopharma Corporation was incorporated in 2005 is headquartered in Warminster, Pennsylvania.</t>
  </si>
  <si>
    <t>Arbutus Biopharma Corporation</t>
  </si>
  <si>
    <t>NasdaqGS:ABUS</t>
  </si>
  <si>
    <t>Janux Therapeutics, Inc., a clinical stage biopharmaceutical company, develops immunotherapies based on Tumor Activated T Cell Engager (TRACTr) and Tumor Activated Immunomodulator (TRACIr) platforms technology to treat patients with cancer. Its clinical candidates include JANX007, a prostate-specific membrane antigen or PSMA-TRACTr, which is in Phase 1 clinical trial in adults for the treatment of metastatic castration-resistant prostate cancer and the vasculature of other tumors; and JANX008, an epidermal growth factor receptor that is in Phase 1 clinical trial for the treatment of various solid cancers, including colorectal cancer, squamous cell carcinoma of the head and neck, non-small cell lung cancer, renal cell carcinoma, small cell lung cancer, pancreatic ductal adenocarcinoma, and triple-negative breast cancer. Janux Therapeutics, Inc. has strategic research collaboration agreement with Merck Sharp &amp; Dohme Corp. to develop TRACTr product candidates. The company was incorporated in 2017 and is headquartered in San Diego, California.</t>
  </si>
  <si>
    <t>Janux Therapeutics, Inc.</t>
  </si>
  <si>
    <t>NasdaqGM:JANX</t>
  </si>
  <si>
    <t>Oruka Therapeutics, Inc., a clinical-stage biopharmaceutical company, focuses on developing novel monoclonal antibody therapeutics for psoriasis (PsO), and other inflammatory and immunology (I&amp;I) indications. Its lead products include ORKA-001 that targets p19 subunit of interleukin-23, which is in phase 1 trial for the treatment of PsO; and ORKA-002 that targets interleukin-17A and interleukin-17F for the treatment of PsO, psoriatic arthritis, and other conditions. The company also develops ORKA-003 for targeting an undisclosed pathway; and ORKA-021, a sequential combination regimen of ORKA-002 and ORKA-001. Oruka Therapeutics, Inc. is headquartered in Menlo Park, California.</t>
  </si>
  <si>
    <t>Oruka Therapeutics, Inc.</t>
  </si>
  <si>
    <t>NasdaqGM:ORKA</t>
  </si>
  <si>
    <t>Bioventus Inc., a medical device company, focuses on relieving pain and addressing musculoskeletal therapies in the United States and internationally. The company’s product portfolio includes pain treatments, which comprise of various intra-articular and hyaluronic acid injections; peripheral nerve stimulation products, such as Durolane, GELSYN-3, and SUPARTZ for the treatment of knee osteoarthritis; and Stimrouter to treat chronic peripheral pain. It also offers precision bone resection for patients with degenerative spine conditions and spinal deformities, as well as enables precision ultrasonic neuro and general surgery to address brain tumors and pathologies of the liver and other organs; and bone graft substitutes, including various products that facilitate optimal bone fusion. In addition, the company provides nexus, an ultrasonic surgical system; BoneScalpel, a surgical solution enabling precise cuts in hard tissue; SonaStar system, a precise ablation and removal of soft tissue; SonaStar Elite handpiece and accessories; SonicOne, an ultrasonic cleansing and debridement system; Osteoamp, an allograft-derived bone graft for orthopedic, neurosurgical, and reconstructive bone grafting procedures; Signafuse bone graft; Purebone, a natural osteoconductive scaffold; and Reficio demineralized bone matrix. The company’s restorative therapies include minimally invasive fracture treatments and rehabilitation products. Its products also include Exogen, an ultrasound bone stimulation system; and Talisman pulse generator and receiver for peripheral nerve stimulation. Bioventus Inc. was founded in 2011 and is headquartered in Durham, North Carolina.</t>
  </si>
  <si>
    <t>Bioventus Inc.</t>
  </si>
  <si>
    <t>New Class A Common Stock</t>
  </si>
  <si>
    <t>NasdaqGS:BVS</t>
  </si>
  <si>
    <t>Enliven Therapeutics, Inc., a clinical-stage biopharmaceutical company, focuses on the discovery and development of small molecule inhibitors to help patients with cancer. The company’s lead product candidates comprise ELVN-001, a small molecule kinase inhibitor which is in Phase 1 clinical trial to treat adults with chronic myeloid leukemia; and ELVN-002, a CNS penetrant and irreversible HER2 inhibitor that is in Phase 1 clinical trial for the treatment of non-small cell lung cancer (NSCLC) and other HER2 driven cancers and solid tumors. The company is headquartered in Boulder, Colorado.</t>
  </si>
  <si>
    <t>Enliven Therapeutics, Inc.</t>
  </si>
  <si>
    <t>NasdaqGS:ELVN</t>
  </si>
  <si>
    <t>Maravai LifeSciences Holdings, Inc., a life sciences company, provides products that enable the development of drug therapies, vaccines, drug therapies, cell and gene therapies, and diagnostics North America, Europe, the Middle East, Africa, the Asia Pacific, and Latin and Central America. It operates in two segments, Nucleic Acid Production and Biologics Safety Testing. The Nucleic Acid Production segment manufactures and sells products for use in the fields of gene therapy, vaccines, nucleoside chemistry, and oligonucleotide therapy, as well as molecular diagnostics, including reagents used in the chemical synthesis, modification, labelling, and purification of deoxyribonucleic acid (DNA) and ribonucleic acid (RNA). This segment also offers messenger RNA, oligonucleotides, CleanCap capping technology-based oligonucleotide building blocks, and custom enzyme development and manufacturing; and research products for labeling and detecting proteins in cells and tissue samples. The Biologics Safety Testing segment sells analytical products for use in biologic manufacturing process development, including custom product-specific development antibody and assay development services. This segment also provides HCP ELISA kits, other bioprocess impurity and contaminant ELISA kits, ancillary reagents, viral clearance prediction kits, and custom services. The company’s products address the key phases of biopharmaceutical development and include nucleic acids for diagnostic and therapeutic applications, and antibody-based products to detect impurities during the production of biopharmaceutical products. It serves biopharmaceutical companies, and other biopharmaceutical and life sciences research companies; and academic research institutions and in vitro diagnostics companies. Maravai LifeSciences Holdings, Inc. was founded in 2014 and is headquartered in San Diego, California.</t>
  </si>
  <si>
    <t>Maravai LifeSciences Holdings, Inc.</t>
  </si>
  <si>
    <t>NasdaqGS:MRVI</t>
  </si>
  <si>
    <t>Oculis Holding AG, a clinical-stage biopharmaceutical company, develops drug candidates to treat ophthalmic diseases in Switzerland, Iceland, and internationally. The company’s lead product candidate is OCS-01, a topical dexamethasone optireach formulation, which is in Phase 3 clinical trials for the treatment of diabetic macular edema; OCS-02, a topical biologic candidate that is in Phase 2b clinical trials for the treatment for dry eye disease; and OCS-05, a disease modifying neuroprotective agent for neurological damage with indications for glaucoma, dry age-related macular degeneration and diabetic retinopathy, and acute optic neuritis. Oculis Holding AG was formerly known as Oculis SA and changed its name to Oculis Holding AG in March 2023. The company was founded in 2017 and is based in Zug, Switzerland.</t>
  </si>
  <si>
    <t>Oculis Holding AG</t>
  </si>
  <si>
    <t>NasdaqGM:OCS</t>
  </si>
  <si>
    <t>YD Bio Limited a biopharmaceutical company focuses on blood-based cancer detection and develops stem cell- and exosome-based therapeutics to transform the treatment of spectrum of diseases with unmet medical needs. The company is based in Taipei, Taiwan.</t>
  </si>
  <si>
    <t>YD Bio Limited</t>
  </si>
  <si>
    <t>NasdaqGM:YDES</t>
  </si>
  <si>
    <t>MapLight Therapeutics, Inc. operates as a clinical-stage biopharmaceutical company for patients suffering from debilitating central nervous system disorders. The company’s products include ML-007C-MA, a fixed-dose combination of an M 1 /M 4 muscarinic agonist for the treatment of schizophrenia and Alzheimer’s disease psychosis; ML-004 for the treatment of social communication deficit and/or irritability in autism spectrum disorder; ML-021 for the treatment of motor deficits in Parkinson’s disease; and ML-009, a G-protein-coupled receptor 52 positive allosteric modulator for the treatment of hyperactivity, impulsivity and agitation-related disorders. The company also develops platform identifying neural circuits causally linked to disease and targeting those circuits for therapeutic modulation. MapLight Therapeutics, Inc. was formerly known as Alvarado Therapeutics, Inc. and changed its name to MapLight Therapeutics, Inc. in August 2019. MapLight Therapeutics, Inc. was incorporated in 2018 and is based in Redwood City, California.</t>
  </si>
  <si>
    <t>MapLight Therapeutics, Inc.</t>
  </si>
  <si>
    <t>NasdaqGS:MPLT</t>
  </si>
  <si>
    <t>Azenta, Inc. provides biological and chemical compound sample exploration and management solutions for the life sciences market in the United States, Africa, China, the United Kingdom, rest of Europe, the Asia Pacific, and internationally. The company operates through three reportable segments: Sample Management Solutions, Multiomics, and B Medical Systems. The Sample Management Solutions segment provides sample management products and solutions, including automated stores, cryogenic systems, automated sample tubes, consumables and instruments, and controlled rate thawing devices, as well as sample repository services. This segment also offers consultation services to clients throughout their experimental design and implementation processes. The Multiomics segment provides genomic and other sample analysis services comprising gene sequencing, synthesis editing, and related services. The B Medical Systems segment manufactures and distributes temperature-controlled storage and transportation solutions to governments, health institutions, and non-government organizations. The company was formerly known as Brooks Automation, Inc. and changed its name to Azenta, Inc. in December 2021. Azenta, Inc. was founded in 1978 and is headquartered in Burlington, Massachusetts.</t>
  </si>
  <si>
    <t>Azenta, Inc.</t>
  </si>
  <si>
    <t>NasdaqGS:AZTA</t>
  </si>
  <si>
    <t>Organogenesis Holdings Inc., a regenerative medicine company, develops, manufactures, and commercializes products for the advanced wound care, and surgical and sports medicine markets in the United States. The company’s advanced wound care products include Affinity and Novachor, which are amnion and chorion placental allografts for use in the care of chronic and acute wounds as protective barriers and extracellular matrix (ECM) scaffolds; Apligraf, a bioengineered bi-layered skin substitute for the treatment of venous leg ulcers and diabetic foot ulcers (DFU); Dermagraft, a dermal substitute grown from human dermal fibroblasts to treat DFUs; NuShield, a dehydrated placental allograft and surgical barrier to provide a protective barrier and ECM scaffold to support native healing; PuraPly Antimicrobial (AM) and PuraPly SX, which are antimicrobial barriers for the management of open wounds in surgical settings; and CYGNUS Dual, a dual-layered amniotic tissue graft used to treat chronic and acute wounds. It also provides PuraPly MZ, a micronized version of PuraPly for the management of open wounds in surgical settings; FortiShield, a biosynthetic wound matrix for use as a temporary protective covering; TransCyte, a bioengineered tissue scaffold that promotes burn healing; and PuraForce, a bioengineered porcine collagen surgical matrix for use in soft tissue reinforcement applications. In addition, the company develops ReNu, a cryopreserved suspension, which is in Phase 3 trial, for the management of symptoms associated with knee osteoarthritis; and placental products. It serves hospitals, wound care centers, government facilities, ambulatory service centers, and physician offices through direct sales representatives and independent agencies. Organogenesis Holdings Inc. is headquartered in Canton, Massachusetts.</t>
  </si>
  <si>
    <t>Organogenesis Holdings Inc.</t>
  </si>
  <si>
    <t>NasdaqCM:ORGO</t>
  </si>
  <si>
    <t>Omeros Corporation, a clinical-stage biopharmaceutical company, discovers, develops, and commercializes small-molecule and protein therapeutics, and orphan indications targeting immunologic diseases. The company’s lead products candidate is the Narsoplimab (OMS721/MASP-2) for the treatment of hematopoietic stem-cell transplant-associated thrombotic microangiopathy (TA-TMA); and in Phase II clinical trial to treat COVID-19 and acute respiratory distress syndrome. It also develops OMS1029 that has completed phase I clinical trials for mannan-binding lectin-associated serine protease 2 (MASP-2) and lectin pathway disorders; zaltenibart that is in phase 3 clinical trials for Paroxysmal nocturnal hemoglobinuria; in phase 2 clinical trial for the treatment complement 3 glomerulopathy, and other alternative pathway disorders; and OMS527 that is in phase I clinical trials for addictions and compulsive disorders, and movement disorders, as well as cocaine use disorder. In addition, the company’s products under preclinical development comprise MASP-2, a pro-inflammatory protein target for the treatment of lectin pathway disorders; MASP-3 small-molecule inhibitors for alternative pathway disorders; and Adoptive T-Cell and Immunostimulator Combination Therapies, and Oncotoxins and Immunomodulators for the treatment of various cancers. Omeros Corporation was incorporated in 1994 and is headquartered in Seattle, Washington.</t>
  </si>
  <si>
    <t>Omeros Corporation</t>
  </si>
  <si>
    <t>NasdaqGM:OMER</t>
  </si>
  <si>
    <t>Pulse Biosciences, Inc. operates as a novel bioelectric medicine company. It offers CellFX System, a novel Nanosecond Pulsed-Field Ablation delivery platform to treat benign lesions of the skin; CellFX nsPFA Percutaneous Electrode system for soft tissue ablation in surgical setting; CellFX nsPFA Cardiac Clamp designed for use in surgical treatment of atrial fibrillation (AF); CellFX nsPFA 360° Cardiac Catheter designed to provide a circumferential, or circular, ablation in a single treatment cycle; and The CellFX Consol, a tunable, software-enabled, and console-based platform designed to accommodate the clinical workflow preferred by physicians. The company was formerly known as Electroblate, Inc. and changed its name to Pulse Biosciences, Inc. in December 2015. Pulse Biosciences, Inc. was incorporated in 2014 and is headquartered in Miami, Florida.</t>
  </si>
  <si>
    <t>Pulse Biosciences, Inc.</t>
  </si>
  <si>
    <t>NasdaqCM:PLSE</t>
  </si>
  <si>
    <t>Pacific Biosciences of California, Inc. designs, develops, and manufactures sequencing solution to resolve genetically complex problems. The company provides sequencing systems; consumable products, including single molecule real-time (SMRT) technology; long-read sequencing; and various reagent kits designed for specific workflow, such as preparation kit to convert DNA into SMRTbell double-stranded DNA library formats, including molecular biology reagents, such as ligase, buffers, and exonucleases. It also offers binding kits, such as modified DNA polymerase used to bind SMRTbell libraries to the polymerase in preparation for sequencing; and sequencing kits comprise reagents required for on-instrument, real-time sequencing, including the phospholinked nucleotides. In addition, the company provides Revio, Vega, Sequel, Sequel II, and Sequel IIe instruments which conduct, monitor, and analyze single-molecule biochemical reactions in real time; SBB short-read sequencing; onso instrument conducts, monitors, and analyzes SBB biochemical reactions; and SBB consumable, including flow cells, clustering, and sequencing reagent kits. It serves academic and governmental research institutions; commercial testing and service laboratories; genome centers; public health labs, hospitals and clinical research institutes, and contract research organizations; pharmaceutical companies; and agricultural companies. The company markets its products through a sales force and distribution partners in Australia, certain parts of Asia, Europe, the Middle East, Africa, Central America, and South America. The company was formerly known as Nanofluidics, Inc. and changed its name to Pacific Biosciences of California, Inc. in 2005. Pacific Biosciences of California, Inc. was incorporated in 2000 and is headquartered in Menlo Park, California.</t>
  </si>
  <si>
    <t>Pacific Biosciences of California, Inc.</t>
  </si>
  <si>
    <t>NasdaqGS:PACB</t>
  </si>
  <si>
    <t>Enhabit, Inc. provides home health and hospice services in the United States. The company’s home health services include patient education, pain management, wound care and dressing changes, cardiac rehabilitation, infusion therapy, pharmaceutical administration, and skilled observation and assessment services; practices to treat chronic diseases and conditions, including diabetes, hypertension, arthritis, Alzheimer’s disease, low vision, spinal stenosis, Parkinson’s disease, osteoporosis, complex wound care and chronic pain, along with disease-specific plans for patients with diabetes, congestive heart failure, post-orthopedic surgery, or injury and respiratory diseases; and physical, occupational and speech therapists provide therapy services. It also provides hospice services, including pain and symptom management, palliative and dietary counseling, social worker visits, spiritual counseling, and bereavement counseling services to meet the individual physical, emotional, spiritual, and psychosocial needs of terminally ill patients and their families. The company was formerly known as Encompass Health Home Health Holdings, Inc. and changed its name to Enhabit, Inc. in March 2022. Enhabit, Inc. was founded in 1998 and is based in Dallas, Texas.</t>
  </si>
  <si>
    <t>Enhabit, Inc.</t>
  </si>
  <si>
    <t>NYSE:EHAB</t>
  </si>
  <si>
    <t>Taysha Gene Therapies, Inc., a clinical-stage biotechnology company, focuses on developing and commercializing adeno-associated virus-based gene therapies for the treatment of monogenic diseases of the central nervous system. It primarily develops TSHA-120 for the treatment of giant axonal neuropathy; TSHA-102 for the treatment of Rett syndrome; TSHA-121 for the treatment of CLN7 disease; TSHA-118 for the treatment of CLN1 disease; TSHA-105 for the treatment of SLC13A5 deficiency; TSHA-113 for the treatment of tauopathies; TSHA-106 for the treatment of angelman syndrome; TSHA-114 for the treatment of fragile X syndrome; and TSHA-101 for the treatment of GM2 gangliosidosis. The company has research, collaboration, and license agreement with The University of Texas Southwestern Medical Center. Taysha Gene Therapies, Inc. was incorporated in 2019 and is headquartered in Dallas, Texas.</t>
  </si>
  <si>
    <t>Taysha Gene Therapies, Inc.</t>
  </si>
  <si>
    <t>NasdaqGS:TSHA</t>
  </si>
  <si>
    <t>ORIC Pharmaceuticals, Inc., a clinical-stage biopharmaceutical company, engages in the discovery and development of therapies to counter the resistance mechanisms cancers in the United States. Its clinical stage product candidates include ORIC-114, a brain penetrant orally bioavailable irreversible inhibitor, currently under Phase 1b study, that selectively target epidermal growth factor receptor (EGFR) exon 20 and human epidermal growth factor receptor 2 exon 20 with high potency towards exon 20 insertion mutations; and ORIC-944, an allosteric inhibitor of the polycomb repressive complex 2 for prostate cancer, currently under Phase 1b study. The company develops ORIC-533, an orally bioavailable small molecule inhibitor of CD73; and ORIC-613, a small molecule therapeutic intended to address a mechanism of innate resistance found in a subset of breast cancers. It has clinical development collaboration agreement for a potential Phase 2 study of ORIC-533 in multiple myeloma with Pfizer Inc.; a clinical trial collaboration and supply agreement with Bayer to evaluate ORIC-944 in combination with Nubeqa AR inhibitor; and a clinical trial collaboration and supply agreement with Johnson &amp; Johnson to evaluate ORIC 944 in combination with Erleada AR inhibitor. The company was incorporated in 2014 and is headquartered in South San Francisco, California.</t>
  </si>
  <si>
    <t>ORIC Pharmaceuticals, Inc.</t>
  </si>
  <si>
    <t>NasdaqGS:ORIC</t>
  </si>
  <si>
    <t>Nurix Therapeutics, Inc., a clinical stage biopharmaceutical company, focuses on the discovery, development, and commercialization of small molecule and antibody therapies for the treatment of cancer, inflammatory conditions, and other diseases. The company develops NX-5948, an orally bioavailable BTK degrader, that is in Phase 1B/2 clinical trials for the treatment of relapsed or refractory B-cell malignancies and autoimmune diseases; NX-2127, an orally bioavailable Bruton’s tyrosine kinase (BTK) degrader, that is in Phase 1A clinical trials for the treatment of relapsed or refractory B-cell malignancies; and NX-1607, an orally bioavailable Casitas B-lineage lymphoma proto-oncogene-B (CBL-B) inhibitor, that is in Phase 1A clinical trials to treat immuno-oncology indications. It is also developing NX 0479/GS 6791, a IRAK4 degrader for the treatment of rheumatoid arthritis and other inflammatory diseases. The company has a strategic collaboration agreement with Gilead Sciences, Inc. (Gilead), Sanofi S.A. (Sanofi), and Pfizer Inc. (Pfizer) for co-development and co-commercialization for multiple drug candidates. The company was formerly known as Nurix Inc. and changed its name to Nurix Therapeutics, Inc. in October 2018. Nurix Therapeutics, Inc. was incorporated in 2009 and is headquartered in San Francisco, California.</t>
  </si>
  <si>
    <t>Nurix Therapeutics, Inc.</t>
  </si>
  <si>
    <t>NasdaqGM:NRIX</t>
  </si>
  <si>
    <t>Nutex Health Inc. operates as a healthcare services and operations company in the United States. It operates through three segments: Hospital, Population Health Management (PHM), and Real Estate. The Hospital segment develops and operates a network of micro hospitals, specialty hospitals, and hospital outpatient departments that offer healthcare services, including emergency room care, inpatient care, and behavioural health. It also provides imaging services, such as CT scan, X-ray, MRI, ultrasound, etc.; laboratory services; and onsite inpatient pharmacies. The PHM segment provides management, administrative, and other support services to its affiliated hospitals and physician groups by establishing and operating provider networks, such as independent physician associations (IPAs); and a cloud-based technology platform for IPAs. The Real Estate segment owns and leases land and hospital buildings. The company was founded in 2011 and is headquartered in Houston, Texas.</t>
  </si>
  <si>
    <t>Nutex Health Inc.</t>
  </si>
  <si>
    <t>NasdaqCM:NUTX</t>
  </si>
  <si>
    <t>Dynavax Technologies Corporation, a commercial stage biopharmaceutical company, focuses on developing and commercializing vaccines in the United States and internationally. The company offers HEPLISAV-B, a hepatitis B vaccine for prevention of infection caused by all known subtypes of hepatitis B virus in adults aged 18 years and older; and CpG 1018, the adjuvant used in HEPLISAV-B. It also develops rF1V, a plague vaccine candidate in Phase 2 clinical trial; and Z-1018, an investigational vaccine candidate in Phase 1/2 clinical trial for the prevention of shingles in adults aged 50 years and older, as well as HEPLISAV-B for adults on hemodialysis. The company sells its products to hospitals and clinics, integrated delivery networks, public health clinics and prisons, the Department of Defense, the Department of Veterans Affairs, and retail pharmacies through wholesalers and specialty distributors. It has a collaboration agreement with the U.S. Department of Defense; Coalition for Epidemic Preparedness Innovations; Zhejiang Clover Biopharmaceuticals, Inc.; Clover Biopharmaceuticals (Hong Kong) Co., Limited; and Biological E. Limited. The company was formerly known as Double Helix Corporation and changed its name to Dynavax Technologies Corporation in September 1996. Dynavax Technologies Corporation was incorporated in 1996 and is headquartered in Emeryville, California.</t>
  </si>
  <si>
    <t>Dynavax Technologies Corporation</t>
  </si>
  <si>
    <t>NasdaqGS:DVAX</t>
  </si>
  <si>
    <t>Savara Inc., a clinical stage biopharmaceutical company, focuses on rare respiratory diseases. The company’s lead product candidate is molgramostim, an inhaled granulocyte-macrophage colony-stimulating factor, which is in Phase 3 development stage for the treatment of autoimmune pulmonary alveolar proteinosis. The company was founded in 2007 and is headquartered in Langhorne, Pennsylvania.</t>
  </si>
  <si>
    <t>Savara Inc.</t>
  </si>
  <si>
    <t>NasdaqGS:SVRA</t>
  </si>
  <si>
    <t>Palvella Therapeutics, Inc., a clinical-stage biopharmaceutical company, focuses on developing and commercializing novel therapies to treat patients serious and rare genetic skin diseases. The company's lead product candidate is QTORIN 3.9% rapamycin anhydrous gel that is in Phase 3 clinical trial for the treatment of microcystic lymphatic malformations, as well as in Phase 2 clinical trial to treat cutaneous venous malformations. It also develops QTORIN rapamycin for the treatment of other mTOR-driven skin diseases. The company is based in Wayne, Pennsylvania</t>
  </si>
  <si>
    <t>Palvella Therapeutics, Inc.</t>
  </si>
  <si>
    <t>NasdaqCM:PVLA</t>
  </si>
  <si>
    <t>Mind Medicine (MindMed) Inc., a clinical stage biopharmaceutical company, develops novel products to treat brain health disorders. The company’s lead product candidates include MM120, which is in phase 3 for the treatment of generalized anxiety disorder and attention deficit hyperactivity disorder; and MM402, a R-enantiomer of 3,4-methylenedioxymethamphetamine, which is in phase I clinical trials for the treatment of core symptoms of autism spectrum disorder. Mind Medicine (MindMed) Inc. is headquartered in New York, New York.</t>
  </si>
  <si>
    <t>Mind Medicine (MindMed) Inc.</t>
  </si>
  <si>
    <t>NasdaqGS:MNMD</t>
  </si>
  <si>
    <t>Upstream Bio, Inc., a clinical-stage biotechnology company, develops treatments for inflammatory diseases focusing on severe respiratory disorders. Its product candidate includes verekitug, which is in Phase 2 clinical development for the treatment of severe asthma and chronic rhinosinusitis with nasal polyps, as well as in Phase I clinical trial for treating chronic obstructive pulmonary disease. The company was incorporated in 2021 and is headquartered in Waltham, Massachusetts.</t>
  </si>
  <si>
    <t>Upstream Bio, Inc.</t>
  </si>
  <si>
    <t>NasdaqGS:UPB</t>
  </si>
  <si>
    <t>Emergent BioSolutions Inc., a life sciences company, provides preparedness and response solutions for accidental, deliberate, and naturally occurring public health threats in the United States. The company offers NARCAN Nasal Spray for the emergency treatment of known or suspected opioid overdose; Vaxchora vaccine for the prevention of cholera; Vivotif vaccine for oral administration for the prevention of typhoid fever; Anthrasil for the treatment of inhalational anthrax; BioThrax, an anthrax vaccine; CYFENDUS for post-exposure prophylaxis of disease following suspected or confirmed exposure to Bacillus anthracis; and Raxibacumab injection for the treatment and prophylaxis of inhalational anthrax. It provides ACAM2000, a smallpox vaccine; CNJ-016 to address complications from smallpox vaccination; TEMBEXA for the treatment of smallpox disease caused by variola virus in adult and pediatric patients; Botulism Antitoxin Heptavalent for the treatment of symptomatic botulism; Ebanga for the treatment of Ebola; Trobigard, an atropine sulfate obidoxime chloride auto-injector. In addition, the company is developing EBS-LASV to prevent Lassa fever; EBS-MARV to prevent Marburg virus disease; EBS-SUDV to prevent Sudan virus disease; Pan-Ebola mAbs for the treatment of ebola virus; and WEVEE-VLP for equine encephalitis virus infections. Further, it provides contract development and manufacturing services comprising drug substance and product manufacturing, and packaging, as well as technology transfer, process, and analytical development services. The company was incorporated in 1998 and is headquartered in Gaithersburg, Maryland.</t>
  </si>
  <si>
    <t>Emergent BioSolutions Inc.</t>
  </si>
  <si>
    <t>NYSE:EBS</t>
  </si>
  <si>
    <t>Omada Health, Inc. provides a range of virtual care programs in the United States. The company offers cardiometabolic programs for prediabetes, diabetes, and hypertension; a physical therapy program to address musculoskeletal conditions; other support programs for members taking glucagon-like peptide-1 agonists in its cardiometabolic program; and weight management programs, as well as various behavioral health support programs. It also delivers virtual care. The company offers its programs for employers, health plans and systems, and pharmacy benefits managers through its direct sales force and channel partners. Omada Health, Inc. was incorporated in 2011 and is headquartered in San Francisco, California.</t>
  </si>
  <si>
    <t>Omada Health, Inc.</t>
  </si>
  <si>
    <t>NasdaqGS:OMDA</t>
  </si>
  <si>
    <t>OPKO Health, Inc., a healthcare company, engages in the diagnostics and pharmaceuticals businesses in the United States, Ireland, Chile, Spain, Israel, Mexico, and internationally. The company’s Diagnostics segment operates BioReference Laboratories that offer laboratory testing services for the detection, diagnosis, evaluation, monitoring, and treatment of diseases, including esoteric testing, molecular diagnostics, anatomical pathology, genetics, women’s health, and correctional healthcare to physician offices, clinics, hospitals, employers, and governmental units; and 4Kscore prostate cancer test services. Its Pharmaceutical segment offers Rayaldee to treat secondary hyperparathyroidism in adults with stage 3 or 4 chronic kidney disease, and vitamin D insufficiency. This segment also develops multi-specific immune therapies focused on oncology, immunology, and infectious diseases; OPK88004, an orally administered selective androgen receptor modulator; OPK88003, a once-weekly administered peptide for the treatment of type 2 diabetes and related obesity; Somatrogon (hGH-CTP), a once-weekly human growth hormone injection; and Factor VIIa-CTP, a novel long-acting coagulation factor to treat hemophilia. In addition, it develops and commercializes longer-acting proprietary versions of already approved therapeutic proteins or peptides; develops and produces specialty APIs; develops, manufactures, markets, and sells pharmaceutical, nutraceutical, veterinary, and ophthalmic products; commercializes food supplements and over the counter products; manufactures and sells products primarily in the generics market; and markets, distributes, and sells pharmaceutical products for a range of indications, including cardiovascular products, vaccines, antibiotics, gastro-intestinal products, hormones, and others. The company also operates pharmaceutical platforms in Spain, Ireland, Chile, and Mexico. OPKO Health, Inc. was founded in 2007 and is headquartered in Miami, Florida.</t>
  </si>
  <si>
    <t>OPKO Health, Inc.</t>
  </si>
  <si>
    <t>NasdaqGS:OPK</t>
  </si>
  <si>
    <t>Ironwood Pharmaceuticals, Inc., a biotechnology company, focuses on the development and commercialization of therapies for gastrointestinal (GI) and rare diseases in the United States and internationally. It markets linaclotide, a guanylate cyclase type-C (GC-C) agonist for the treatment of adults suffering from irritable bowel syndrome with constipation or chronic idiopathic constipation, as well as for pediatric patients suffering from functional constipation under the LINZESS and CONSTELLA names. The company is also developing IW-3300, a GC-C agonist for the treatment of visceral pain conditions, including interstitial cystitis/bladder pain syndrome and endometriosis; and Apraglutide, a long-acting synthetic peptide analog of glucagon-like peptide-2 for short bowel syndrome patients dependent on parenteral support, as well as for acute graft versus host disease. It has strategic partnerships with AbbVie Inc., AstraZeneca AB, and Astellas Pharma Inc. for the development and commercialization of linaclotide. The company was formerly known as Microbia, Inc. and changed its name to Ironwood Pharmaceuticals, Inc. in April 2008. Ironwood Pharmaceuticals, Inc. was incorporated in 1998 and is headquartered in Boston, Massachusetts.</t>
  </si>
  <si>
    <t>Ironwood Pharmaceuticals, Inc.</t>
  </si>
  <si>
    <t>NasdaqGS:IRWD</t>
  </si>
  <si>
    <t>MiMedx Group, Inc. develops and distributes placental tissue allografts for various sectors of healthcare. The company processes the human placental tissues membrane, and umbilical cord and the placental disc utilizing its patented and proprietary PURION process to produce allografts that retains the tissue’s inherent biological properties and regulatory proteins, including cytokines, chemokines, and growth factors. Its patented and proprietary processing method employs aseptic processing techniques in addition to terminal sterilization. The company’s wound care products include EPIFIX, EPICORD, and EPIEFFECT sheets for use as protective barriers that enables a healthcare provider to select an appropriate size graft based on the size of the wound to reduce product waste. Its surgical and other product offerings consist of AMNIOFIX and AMNIOEFFECT for applications in a variety of applications and surgical settings, including lower extremity repair, plastic surgery, vascular surgery, and various orthopedic repairs and reconstructions. The company’s products are used in the areas of wound care, burn, and surgical fields in healthcare. It sells its products through direct sales force and independent sales agents, as well as to individual customers and independent distributors in the United States. The company has a strategic alliance with Vaporox, Inc. for the promotion of their wound care offerings. MiMedx Group, Inc. was founded in 2006 and is headquartered in Marietta, Georgia.</t>
  </si>
  <si>
    <t>MiMedx Group, Inc.</t>
  </si>
  <si>
    <t>NasdaqCM:MDXG</t>
  </si>
  <si>
    <t>Beta Bionics, Inc., a commercial-stage medical device company, engages in the design, development, and commercialization of solutions to enhance the health and quality of life of insulin-requiring people with diabetes. It offers iLet Bionic Pancreas, an insulin delivery device for the treatment of type 1 diabetes in adults and children six years of age and older. The company is developing Patch Pump, an insulin pump that is designed to adhere directly to the skin and administer insulin without the need for tubing; Bihormonal iLet, which combines automated delivery of insulin and glucagon; and iLet to treat people with insulin-dependent type-2 diabetes. It has collaboration and license agreement with Xeris Pharmaceuticals, Inc. (Xeris) to develop and commercialize a pump-compatible glucagon formulation; and development and commercialization agreement with Abbott Diabetes Care Inc. to develop and commercialize an automated insulin delivery system. The company was incorporated in 2015 and is based in Irvine, California.</t>
  </si>
  <si>
    <t>Beta Bionics, Inc.</t>
  </si>
  <si>
    <t>NasdaqGM:BBNX</t>
  </si>
  <si>
    <t>CorMedix Inc., a biopharmaceutical company, focuses on developing and commercializing therapeutic products for life-threatening diseases and conditions in the United States. Its lead product candidate is DefenCath, an antimicrobial catheter lock solution to reduce the incidence of catheter-related bloodstream infections in adult patients with kidney failure. The company was formerly known as Picton Holding Company, Inc. and changed its name to CorMedix, Inc. in January 2007. CorMedix Inc. was incorporated in 2006 and is based in Berkeley Heights, New Jersey.</t>
  </si>
  <si>
    <t>CorMedix Inc.</t>
  </si>
  <si>
    <t>NasdaqGM:CRMD</t>
  </si>
  <si>
    <t>Tango Therapeutics, Inc., a precision oncology company, focuses on the discovery and development of drugs in defined patient populations with unmet medical need. The company develops methylthioadenosine -cooperative protein arginine methyltransferase 5 (PRMT5) inhibitors, including TNG462, which is in Phase 1/2 clinical trial for treating pancreatic and lung cancer; and TNG456, a brain-penetrant PRMT5 inhibitor for the treatment of glioblastoma. It is developing TNG260, a co-repressor of repressor element-1 silencing transcription inhibitor to reverse the immune evasion effect of serine-threonine kinase 11 loss-of-function mutations for treating lung cancer. The company was founded in 2017 and is headquartered in Boston, Massachusetts.</t>
  </si>
  <si>
    <t>Tango Therapeutics, Inc.</t>
  </si>
  <si>
    <t>NasdaqGM:TNGX</t>
  </si>
  <si>
    <t>Sana Biotechnology, Inc., a biotechnology company, focuses on utilizing engineered cells as medicines in the United States. It develops ex vivo and in vivo cell engineering platforms for various therapeutic areas with unmet treatment needs, including type 1 diabetes, B cell mediated autoimmune diseases, and oncology. The company’s product pipeline consist of UP421, a HIP-modified allogeneic primary islet cell product, which is in phase 1 clinical trial to treat type 1 diabetes; SC451, a HIP-modified, stem cell derived pancreatic islet cell therapy, which is in preclinical trial for the treatment of type 1 diabetes; SC291, a HIP-modified allogeneic CD19-dirtected allogeneic CAR T cell product candidate which is in phase 1 clinical trial to treat systemic lupus erythematosus and ANCA-associated vasculitis, as well as in preclinical trial to treat other indications and b-cell mediated autoimmune disease; and SG299, a CD8-targeted fusosome, which is in preclinical trial to treat patients with hematologic malignancies and B cell mediated autoimmune diseases. It also develops SC262, a hypoimmune-modified CD22-directed allogeneic CAR T program, which is in phase 1 to treat non-Hodgkin’s lymphoma; and SG299, a CD8-targeted fusosome, which is in preclinical trial to treat patients with hematologic malignancies and B cell mediated autoimmune diseases. The company has an option and license agreement with Beam Therapeutics Inc. for use of Beam’s proprietary CRISPR Cas12b nuclease editing technology to research, develop, and commercialize engineered cell therapy products; and a license agreement with Harvard College to access certain intellectual property for the development of hypoimmune-modified cells. The company was formerly known as FD Therapeutics, Inc. and changed its name to Sana Biotechnology, Inc. in September 2018. Sana Biotechnology, Inc. was incorporated in 2018 and is headquartered in Seattle, Washington.</t>
  </si>
  <si>
    <t>Sana Biotechnology, Inc.</t>
  </si>
  <si>
    <t>NasdaqGS:SANA</t>
  </si>
  <si>
    <t>Wave Life Sciences Ltd., a clinical-stage biotechnology company, designs, develops, and commercializes ribonucleic acid (RNA) medicines through PRISM, a discovery and drug development platform. The company’s RNA medicines platform, PRISM, combines multiple modalities, chemistry innovation, and deep insights into human genetics to deliver scientific breakthroughs that treat both rare and prevalent disorders. It is developing WVE-006, an RNA editing oligonucleotide for the treatment of alpha-1 antitrypsin deficiency; WVE-007, a GalNAc-conjugated small interfering RNA designed to silence INHBE mRNA targeting obesity; WVE-N531, an exon skipping oligonucleotide for the treatment of Duchenne muscular dystrophy; and WVE-003, an allele-selective oligonucleotide for the treatment of Huntington’s disease (HD). The company has collaboration agreements with GlaxoSmithKline for the research, development, and commercialization of oligonucleotide therapeutics; Takeda Pharmaceutical Company Limited for the research, development, and commercialization of oligonucleotide therapeutics for disorders of the Central Nervous System; and Asuragen, Inc. for the development and potential commercialization of companion diagnostics for investigational allele-selective therapeutic programs targeting HD. Wave Life Sciences Ltd. was incorporated in 2012 and is based in Singapore.</t>
  </si>
  <si>
    <t>Wave Life Sciences Ltd.</t>
  </si>
  <si>
    <t>NasdaqGM:WVE</t>
  </si>
  <si>
    <t>IRADIMED CORPORATION develops, manufactures, markets, and distributes magnetic resonance imaging (MRI) compatible medical devices and related accessories, and disposables and services in the United States and internationally. The company offers MRidium MRI compatible intravenous (IV) infusion pump system with associated disposable IV tubing sets; MRI compatible patient vital signs monitoring system; and 3600 FMD1 with remote alarm logging unit ferromagnetic detection device. It also provides non-magnetic IV poles, wireless remote displays/controls, side car pump modules, dose error reduction systems, and SpO2 monitoring with sensors and accessories. The company serves hospitals, acute care facilities, and outpatient imaging centers. It sells its products through direct field sales representatives, regional sales directors, clinical application specialists, and independent distributors. The company was incorporated in 1992 and is headquartered in Winter Springs, Florida.</t>
  </si>
  <si>
    <t>IRADIMED CORPORATION</t>
  </si>
  <si>
    <t>NasdaqGM:IRMD</t>
  </si>
  <si>
    <t>Schrödinger, Inc., together with its subsidiaries, develops physics-based computational platform that enables discovery of novel molecules for drug development and materials applications. The company operates in two segments, Software and Drug Discovery. The Software segment sells its software to transform molecular discovery for life sciences and materials science industries. The Drug Discovery segment focuses on building a portfolio of preclinical and clinical programs, internally and through collaborations. It has a research collaboration and license agreement with Novartis Pharma AG to advance multiple development candidates. Schrödinger, Inc. was incorporated in 1990 and is based in New York, New York.</t>
  </si>
  <si>
    <t>Schrödinger, Inc.</t>
  </si>
  <si>
    <t>NasdaqGS:SDGR</t>
  </si>
  <si>
    <t>Kodiak Sciences Inc., a clinical stage biopharmaceutical company, engages in the research, development, and commercialization of therapeutics to treat retinal diseases. Its lead product candidate is tarcocimab tedromer (KSI-301), an anti-vascular endothelial growth factor (VEGF) antibody biopolymer that has complete Phase 3 clinical study to treat high prevalence retinal vascular diseases; and in Phase 3 clinical study for the treatment of diabetic retinopathy, wet age-related macular degeneration (AMD), retinal vein occlusion, and diabetic macular edema, as well as in Phase 2/3 clinical study to treat wet AMD. The company’s preclinical stage product candidate includes KSI-501, an anti- interleukin-6 (IL-6) and VEGF-trap bispecific antibody biopolymer conjugate for high prevalence retinal vascular diseases; and KSI-101 (KSI-501P), an unconjugated bispecific protein targeting IL-6 and VEGF developed for patients who have retinal fluid and inflammation. The company was formerly known as Oligasis, LLC and changed its name to Kodiak Sciences Inc. in September 2015. Kodiak Sciences Inc. was incorporated in 2009 and is based in Palo Alto, California.</t>
  </si>
  <si>
    <t>Kodiak Sciences Inc.</t>
  </si>
  <si>
    <t>NasdaqGM:KOD</t>
  </si>
  <si>
    <t>NovoCure Limited, an oncology company, engages in the development, manufacture, and commercialization of tumor treating fields (TTFields) devices for the treatment of solid tumor cancers in the United States, Germany, France, Japan, Greater China, and internationally. The company’s TTFields devices include Optune Gio and Optune Lua. It also has ongoing clinical trials investigating TTFields in brain metastases, gastric cancer, glioblastoma, liver cancer, non-small cell lung cancer, pancreatic cancer, and ovarian cancer. NovoCure Limited was incorporated in 2000 and is headquartered in Baar, Switzerland.</t>
  </si>
  <si>
    <t>NovoCure Limited</t>
  </si>
  <si>
    <t>NasdaqGS:NVCR</t>
  </si>
  <si>
    <t>AnaptysBio, Inc., a clinical-stage biotechnology company, focuses in delivering immunology therapeutics. Its products include Rosnilimab, an IgG1 antibody that targets PD-1+ T cells, resulting in their agonism or depletion, broadly impacting pathogenic drivers of autoimmune and inflammatory diseases; and ANB032, a non-depleting antibody that binds to the BTLA checkpoint receptor and inhibits activated T cell proliferation; ANB033, a novel anti-CD122 antagonist antibody that targets the shared common beta subunit of the receptors for IL-15 and IL-2; ANB101, a BDCA2 modulator antibody that specifically targets plasmacytoid dendritic cells (pDCs); and Imsidolimab, an antibody that inhibits the interleukin-36 receptor, which is in the Phase 3 development for the treatment of generalized pustular psoriasis. The company focuses on developing various antibody programs that are advanced to preclinical and clinical milestones under its collaborations. It has a collaboration and license agreement with GlaxoSmithKline, Inc. The company was formerly known as Anaptys Biosciences, Inc. and changed its name to AnaptysBio, Inc. in July 2006. AnaptysBio, Inc. was incorporated in 2005 and is based in San Diego, California.</t>
  </si>
  <si>
    <t>AnaptysBio, Inc.</t>
  </si>
  <si>
    <t>NasdaqGS:ANAB</t>
  </si>
  <si>
    <t>Nektar Therapeutics, a biopharmaceutical company, focuses on discovering and developing therapies that selectively modulate the immune system to treat autoimmune disorders in the United States and internationally. It develops NKTR-358, a regulatory T (Treg) cell stimulator designed to address the imbalance in the immune system underlying autoimmune disorders and chronic inflammatory conditions; PEG-CSF1, a polyethylene glycol (PEG) modified hematopoietic colony stimulating factor protein that is engineered to selectively modulate resolution processes of inflammation and has applications in a number of therapeutic indications, including acute and chronic inflammation; Tumor necrosis factor (TNF) receptor type II (TNFR2) agonist asset is a bivalent antibody molecule used to selectively stimulate TNFR2 receptor activity, without modulation of the TNFR1 signaling; and NKTR-255, an IL-15 receptor agonist designed to boost the immune system’s natural ability to fight cancer. It has collaboration agreements with Takeda Pharmaceutical Company Ltd.; AstraZeneca AB; UCB Pharma; F. Hoffmann-La Roche Ltd; Bausch Health Companies Inc.; Pfizer Inc.; UCB Pharma (Biogen); Bristol-Myers Squibb Company; Merck KGaA; and SFJ Pharmaceuticals, Inc. The company was incorporated in 1990 and is headquartered in San Francisco, California.</t>
  </si>
  <si>
    <t>Nektar Therapeutics</t>
  </si>
  <si>
    <t>NasdaqCM:NKTR</t>
  </si>
  <si>
    <t>Amylyx Pharmaceuticals, Inc., a clinical-stage pharmaceutical company, engages in the discovery and development of treatment options for neurodegenerative diseases and endocrine conditions in the United States. Its lead products candidate includes avexitide, an investigational, first-in-class glucagon-like peptide-1, or GLP-1 receptor antagonist, which is in phase 3 clinical trial to treat post-bariatric hypoglycemia and congenital hyperinsulinism. The company also develops AMX0035, an oral, fixed-dose combination of sodium phenylbutyrate and taurursodiol which is phase 2 clinical trial for the treatment of wolfram syndrome, as well as in phase 2b/3 clinical trial to treat progressive supranuclear palsy; AMX0114, which is in phase 1 clinical trial for the treatment of amyotrophic lateral sclerosis; and long-acting GLP-1 receptor antagonist to treat post-bariatric hypoglycemia and other rare diseases. Amylyx Pharmaceuticals, Inc. was founded in 2013 and is headquartered in Cambridge, Massachusetts.</t>
  </si>
  <si>
    <t>Amylyx Pharmaceuticals, Inc.</t>
  </si>
  <si>
    <t>NasdaqGS:AMLX</t>
  </si>
  <si>
    <t>BioLife Solutions, Inc. develops, manufactures, and markets bioproduction products and services for the cell and gene therapy (CGT) industry in the United States, Europe, the Middle East, Africa, and internationally. The company’s products are used in the basic and applied research, and commercial manufacturing of biologic-based therapies. It offers proprietary biopreservation media products, including HypoThermosol FRS and CryoStor Freeze Media that are formulated to mitigate preservation-induced, delayed-onset cell damage and death; bioproduction tools, such as human platelet lysates for cell expansion and CellSeal closed system vials that are used in CGT; and the ThawSTAR line include automated thawing devices for frozen cell and gene therapies packaged in cryovials and cryobags. The company also provides evo shipping containers that are cloud-connected passive storage and transport containers for temperature-sensitive biologics and pharmaceuticals. It markets and sells its products directly, as well as through third party distributors. The company was incorporated in 1987 and is headquartered in Bothell, Washington.</t>
  </si>
  <si>
    <t>BioLife Solutions, Inc.</t>
  </si>
  <si>
    <t>NasdaqCM:BLFS</t>
  </si>
  <si>
    <t>Clover Health Investments, Corp. provides medicare advantage plans in the United States. The company offers preferred provider organization and health maintenance organization plans to medicare-eligible individuals. It operates Clover Assistant, a software platform to execute strategy by enabling physicians to detect, identify, and manage chronic diseases earlier than they otherwise could. The company is based in Wilmington, Delaware.</t>
  </si>
  <si>
    <t>Clover Health Investments, Corp.</t>
  </si>
  <si>
    <t>NasdaqGS:CLOV</t>
  </si>
  <si>
    <t>Inhibrx Biosciences, Inc., a clinical-stage biopharmaceutical company, engages in the development of biologic therapeutics for people with life-threatening conditions. Its therapeutic candidates include INBRX-109, a tetravalent therapeutic candidate targeting death-receptor 5 to treat unresectable or metastatic conventional chondrosarcoma; and INBRX-106, a hexavalent sdAb-based therapeutic candidate targeting OX4 for the treatment of metastatic solid tumor, non-small cell lung cancer, melanoma, head and neck squamous cell carcinoma, gastric or gastroesophageal junction adenocarcinoma, renal cell carcinoma, and urothelial cell carcinoma. Inhibrx Biosciences, Inc. was incorporated in 2024 and is based in La Jolla, California.</t>
  </si>
  <si>
    <t>Inhibrx Biosciences, Inc.</t>
  </si>
  <si>
    <t>NasdaqGS:INBX</t>
  </si>
  <si>
    <t>Zymeworks Inc., a clinical-stage biotechnology company, discovers, develops, and commercializes biotherapeutics for the treatment of cancer, and autoimmune and inflammatory diseases (AIID). Its therapeutic platforms and fully integrated drug development engine provides the flexibility and compatibility to precisely engineer and develop highly differentiated antibody-based therapeutic candidates. The company’s platforms include Azymetric multispecific antibody platform; Drug Conjugate platform includes a suite of proprietary cytotoxins comprising topoisomerase and microtubulin inhibiting toxins, stable linkers, and conjugation technologies; EFECT platform, which consists of a set of modifications to the Fc region of antibodies that enable the selective modulation of recruited cytotoxic immune cells for various therapeutic applications; and ProTECT, a tumor-specific immune co-stimulation platform. Its lead product candidate consists of zanidatamab, a novel bispecific antibody that targets human epidermal growth factor receptor 2 HER2 that is in Phase 1, Phase 2, and Phase 3 clinical trials, including certain ongoing pivotal clinical trials; and zanidatamab zovodotin, a HER2 -targeted antibody-drug conjugate that is in Phase 2 clinical trial for the treatment of advanced or metastatic HER2-expressing tumors. In addition, the company develops a pipeline of preclinical product candidates. It has strategic partnerships and collaborations with BeiGene, Ltd.; Celgene Corporation; Celgene Alpine Investment Co. LLC; GlaxoSmithKline Intellectual Property Development Limited; Daiichi Sankyo Co., Ltd.; Iconic Therapeutics, Inc.; Merck Sharp &amp; Dohme Research GmbH; and Atreca, Inc. Zymeworks Inc. was incorporated in 2003 and is based in Middletown, Delaware.</t>
  </si>
  <si>
    <t>Zymeworks Inc.</t>
  </si>
  <si>
    <t>NasdaqGS:ZYME</t>
  </si>
  <si>
    <t>UroGen Pharma Ltd. engages in the development and commercialization of solutions for urothelial and specialty cancers. It offers RTGel, a novel proprietary polymeric biocompatible, reverse thermal gelation hydrogel technology; and Jelmyto for pyelocalyceal solution. The company’s lead product candidate are UGN-102 for pyelocalyceal solution; UGN-103, which is in phase 3 of clinical trial for intravesical solution; and UGN-104 that is in phase 3 of clinical trial for pyelocalyceal solution designed for the treatment of several forms of non-muscle invasive urothelial cancer that include low-grade upper tract urothelial cancer and low-grade intermediate risk non-muscle invasive bladder cancer (NMIBC). It is also developing UGN-301, UGN-301+ UGN 201, and UGN-301+gemcitabine that are in phase 1 of clinical trial for the treatment of high-grade NMIBC. The company has license agreement with Agenus Inc. to develop, make, use, sell, import, and commercialize products of Agenus for the treatment of cancers of the urinary tract via intravesical delivery; and licensing and supply agreement with medac Gesellschaft für klinische Spezialpräparate m.b.H. to develop UGN-103 and UGN-104. UroGen Pharma Ltd. was incorporated in 2004 and is based in Princeton, New Jersey.</t>
  </si>
  <si>
    <t>UroGen Pharma Ltd.</t>
  </si>
  <si>
    <t>NasdaqGM:URGN</t>
  </si>
  <si>
    <t>Celldex Therapeutics, Inc., a biopharmaceutical company, engages in developing therapeutic antibodies for patients with severe inflammatory, allergic, autoimmune, and other diseases. The company’s drug candidates include monoclonal and bispecific antibodies designed to address mast cell mediated diseases for which available treatments are inadequate. Its clinical development programs are Barzolvolimab (CDX-0159), a monoclonal antibody that specifically binds the KIT receptor and potently inhibits its activity for treating chronic urticarias, prurigo nodularis, eosinophilic esophagitis, and atopic dermatitis; and CDX-622, a bispecific candidate for inflammatory diseases, which targets two complementary pathways that drive chronic inflammation, potently neutralizing the alarmin thymic stromal lymphopoietin and depleting mast cells through stem cell factor starvation. The company is headquartered in Hampton, New Jersey.</t>
  </si>
  <si>
    <t>Celldex Therapeutics, Inc.</t>
  </si>
  <si>
    <t>Common Stock with Par Value 0.001</t>
  </si>
  <si>
    <t>NasdaqCM:CLDX</t>
  </si>
  <si>
    <t>Axogen, Inc., together with its subsidiaries, develops and commercializes technologies for peripheral nerve regeneration and repair worldwide. The company’s products include Avance Nerve Graft, a biologically active off-the-shelf processed human nerve allograft for bridging severed peripheral nerves without the comorbidities associated with a second surgical site; AxoGuard Nerve Connector, a porcine submucosa extracellular matrix (ECM) coaptation aid for tensionless repair of severed peripheral nerves; AxoGuard Nerve Protector, a porcine submucosa ECM product that is used to wrap and protect damaged peripheral nerves, as well as reinforces the nerve reconstruction while preventing soft tissue attachments; and Axoguard HA+ Nerve Protector, a processed porcine submucosa ECM base layer with a hyaluronate-alginate gel coating designed to provide short- and long-term protection for peripheral nerve injuries. Its products also comprise Axoguard Nerve Cap, a porcine submucosa ECM product that is used to protect a peripheral nerve end, as well as separates the nerve from the surrounding environment to reduce the development of symptomatic or painful neuroma. The company provides its products to hospitals, surgery centers, and military hospitals, plastic reconstructive surgeons, orthopedic and plastic hand surgeons, and various oral and maxillofacial surgeons. Axogen, Inc. is headquartered in Alachua, Florida.</t>
  </si>
  <si>
    <t>Axogen, Inc.</t>
  </si>
  <si>
    <t>NasdaqCM:AXGN</t>
  </si>
  <si>
    <t>Anbio Biotechnology provides in vitro diagnostics (IVD) products in the European Union, the Asia Pacific, North America, South America, Africa, and internationally. It offers SARS-CoV-2 antigen rapid and SARS-CoV-2/influenza A/B antigen rapid tests; and lateral flow immunoassay, fluorescence immunoassay, loop-mediated isothermal amplification, chemiluminescence immunoassay, and reverse-transcription polymerase chain reaction products. It serves over-the-counter, point-of-care testing, and laboratory markets. The company was incorporated in 2021 and is based in Frankfurt am Main, Germany.</t>
  </si>
  <si>
    <t>Anbio Biotechnology</t>
  </si>
  <si>
    <t>NasdaqGM:NNNN</t>
  </si>
  <si>
    <t>Kestra Medical Technologies, Ltd. operates as a wearable medical device and digital healthcare company. It focuses on transforming patient outcomes in cardiovascular disease using monitoring and therapeutic intervention technologies that are intuitive, intelligent, and connected. The company’s develops and commercializes Cardiac Recovery System platform, a system that integrates monitoring, therapeutic treatment, digital health, and patient support services into a single, unified solution. Its platform provides ASSURE WCD, a wearable cardioverter defibrillator used to protect patients at an elevated risk of sudden cardiac arrest; and a suite of integrated digital solutions and services that enable enhanced patient and provider engagement and oversight with the objective of improving patient outcomes. The company was founded in 2014 and is based in Kirkland, Washington.</t>
  </si>
  <si>
    <t>Kestra Medical Technologies, Ltd.</t>
  </si>
  <si>
    <t>NasdaqGS:KMTS</t>
  </si>
  <si>
    <t>Biohaven Ltd. discovers, develops, and commercializes therapies for immunology, neuroscience, and oncology worldwide. The company develops troriluzole, which is in Phase 3 trial for the treatment of neurological and neuropsychiatric illnesses; taldefgrobep alfa, which is in Phase 3 clinical trial for the treatment of spinal muscular atrophy and obesity; BHV-7000, a candidate in Phase 3 clinical trial for the treatment of focal and generalized epilepsy, and major depressive disorder; BHV-2100 that is in Phase 2 clinical trial for the treatment of migraines and pain disorders; BHV-1510, which is in Phase ½ trial that targets advanced or metastatic epithelial tumors; and BHV-8000, a product candidate that completed Phase 1 clinical trial for the treatment of Alzheimer's and Parkinson’s disease, and multiple sclerosis, as well as prevention of amyloid-related imaging abnormalities. It is also developing BHV-1300, which in Phase 1 clinical trial to treat Graves' disease and rheumatoid arthritis; BHV-1400 that is in Phase 1 trial for IgA nephropathy; BHV-1100, which is in Phase 1 trial for multiple myeloma patients; BHV-1600, which is in Phase 1 trial for the treatment of peripartum cardiomyopathy; BHV-1310 that is in preclinical trial for the treatment of generalized myasthenia gravis and other acute exacerbations or flares; BHV-1530, which is in preclinical trial to treat urothelial cancer; BHV-1500 that is in preclinical trial for Hodgkin’s lymphoma; and BHV-5500 that blocks glutamate signaling mediated by post-synaptic NMDA receptors. The company has strategic partnerships with Merus N.V., GeneQuantum Healthcare (Suzhou) Co. Ltd., Aimed Bio, Inc., Yale University, Katholieke Universiteit Leuven, Bristol Meyers Squibb, and Hangzhou Highlightll Pharmaceutical Co. Ltd. Biohaven Ltd. was formerly known as Biohaven Research Ltd. and changed its name to Biohaven Ltd. in September 2022. Biohaven Ltd. was incorporated in 2022 and is headquartered in New Haven, Connecticut.</t>
  </si>
  <si>
    <t>Biohaven Ltd.</t>
  </si>
  <si>
    <t>NYSE:BHVN</t>
  </si>
  <si>
    <t>STAAR Surgical Company, together with its subsidiaries, designs, develops, manufactures, and sells implantable lenses for the eye and accessory delivery systems to deliver the lenses into the eye. The company provides implantable Collamer lens product family (ICLs) and laser-based procedures, such as LASIK to treat visual disorders, such as myopia, hyperopia, astigmatism, and presbyopia. It serves its products to health care providers, including ophthalmic surgeons, vision and surgical centers, hospitals, government facilities, and distributors, as well as products are primarily used by ophthalmologists. The company sells its products directly through its sales representatives in the United States, Japan, Germany, Spain, Canada, the United Kingdom, and Singapore, as well as through representatives and independent distributors in China, Korea, India, France, Benelux, Italy, and internationally. STAAR Surgical Company was incorporated in 1982 and is headquartered in Lake Forest, California.</t>
  </si>
  <si>
    <t>STAAR Surgical Company</t>
  </si>
  <si>
    <t>NasdaqGM:STAA</t>
  </si>
  <si>
    <t>Nuvation Bio Inc., a clinical-stage biopharmaceutical company, focuses on developing therapeutic candidates for oncology. Its lead product candidate is taletrectinib, an ROS1 inhibitor for the treatment of patients with ROS1+ non-small cell lung cancer. The company is also developing Safusidenib, an inhibitor of mutant isocitrate dehydrogenase 1 in phase 2 clinical trials; NUV-1511, a drug-drug conjugate for use in chemotherapy agent that suppresses the growth of various advanced solid tumors; and NUV-868, a binding domain 2 bromodomain and extra-terminal inhibitor that inhibits bromodomain-containing protein 4. The company was founded in 2018 and is headquartered in New York, New York.</t>
  </si>
  <si>
    <t>Nuvation Bio Inc.</t>
  </si>
  <si>
    <t>NYSE:NUVB</t>
  </si>
  <si>
    <t>The Pennant Group, Inc. provides healthcare services in the United States. It operates in two segments, Home Health and Hospice Services, and Senior Living Services. The company offers home health services, including clinical services, such as nursing, speech, occupational and physical therapy, medical social work, and home health aide services; and hospice services comprising clinical care, education, and counseling services for the physical, spiritual, and psychosocial needs of terminally ill patients and their families. It also provides senior living services, such as residential accommodations, activities, meals, housekeeping, and assistance in the activities of daily living to seniors who are independent or who require some support. The company operates home health, hospice, and home care agencies, as well as senior living communities in Arizona, California, Colorado, Idaho, Montana, Nevada, Oklahoma, Oregon, Texas, Utah, Washington, Wisconsin, and Wyoming. The Pennant Group, Inc. was incorporated in 2019 and is headquartered in Eagle, Idaho.</t>
  </si>
  <si>
    <t>The Pennant Group, Inc.</t>
  </si>
  <si>
    <t>NasdaqGS:PNTG</t>
  </si>
  <si>
    <t>Stoke Therapeutics, Inc., an early-stage biopharmaceutical company, engages in the development of treatments for severe genetic diseases by upregulating protein expression. The company utilizes its proprietary Targeted Augmentation of Nuclear Gene Output (TANGO) approach in developing antisense oligonucleotides (ASOs) to selectively restore protein levels. Its lead product candidates include STK-002, which is in preclinical stage for the treatment of autosomal dominant optic atrophy; and Zorevunersen (STK-001), an investigational new medicine for the treatment of Dravet syndrome is being evaluated in phase I/II clinical trials. The company also develops programs focused on various targets, including haploinsufficiency diseases of the central nervous system and eye. It has a license and collaboration with Biogen Inc. for the development and commercialization of zorevunersen medicine for the treatment of Dravet syndrome; and Acadia Pharmaceuticals Inc. for the discovery, development, and commercialization of novel RNA-based medicines for the treatment of genetic neurodevelopmental diseases. The company was formerly known as ASOthera Pharmaceuticals, Inc. and changed its name to Stoke Therapeutics, Inc. in May 2016. Stoke Therapeutics, Inc. was incorporated in 2014 and is headquartered in Bedford, Massachusetts.</t>
  </si>
  <si>
    <t>Stoke Therapeutics, Inc.</t>
  </si>
  <si>
    <t>NasdaqGS:STOK</t>
  </si>
  <si>
    <t>Esperion Therapeutics, Inc., a pharmaceutical company, develops and commercializes medicines for the treatment of patients with elevated low density lipoprotein cholesterol (LDL-C) in the United States. The company’s marketed products include NEXLETOL (bempedoic acid) and NEXLIZET (bempedoic acid and ezetimibe) tablets that are oral, once-daily, non-statin medicines for the treatment of primary hyperlipidemia in adults with heterozygous familial hypercholesterolemia or atherosclerotic cardiovascular disease who require additional lowering of LDL-C. Its products also include NILEMDO, an ATP Citrate Lyase (ACL) inhibitor that lowers LDL-C and cardiovascular risk by reducing cholesterol biosynthesis and up-regulating the LDL receptors; and NUSTENDI, a bempedoic acid and ezetimibe tablet to treat elevated LDL-C. It has license and collaboration agreements with Daiichi Sankyo Co. Ltd to; Otsuka Pharmaceutical Co., Ltd; and Daiichi Sankyo Europe GmbH. Esperion Therapeutics, Inc. was incorporated in 2008 and is headquartered in Ann Arbor, Michigan.</t>
  </si>
  <si>
    <t>Esperion Therapeutics, Inc.</t>
  </si>
  <si>
    <t>NasdaqGM:ESPR</t>
  </si>
  <si>
    <t>Dianthus Therapeutics, Inc., a clinical-stage biotechnology company, develops complement therapeutics for patients with severe autoimmune and inflammatory diseases. The company’s lead novel and proprietary monoclonal antibody product candidate includes DNTH103, a human monoclonal immunoglobulin G4 with picomolar that binds the active form of C1s, which is in clinical-stage trials for the treatment of generalized myasthenia gravis, multifocal motor neuropathy, and chronic inflammatory demyelinating polyneuropathy. Dianthus Therapeutics, Inc. was founded in 2019 and is headquartered in New York, New York.</t>
  </si>
  <si>
    <t>Dianthus Therapeutics, Inc.</t>
  </si>
  <si>
    <t>NasdaqCM:DNTH</t>
  </si>
  <si>
    <t>Pacira BioSciences, Inc. engages in the development, manufacture, marketing, distribution, and sale of non-opioid pain management and regenerative health solutions to healthcare practitioners in the United States. The company offers EXPAREL, a bupivacaine liposome injectable suspension for postsurgical pain management; ZILRETTA, a triamcinolone acetonide extended-release injectable suspension indicated for the management of osteoarthritis and knee pain; and iovera system, a non-opioid handheld cryoanalgesia device used to deliver controlled doses of cold temperature to targeted nerves to produce neurolytic block that interrupts the pain-transmitting signals of a peripheral nerve. It also develops PCRX-201, a novel gene therapy vector platform enabling local administration of genetic medicines with the potential to treat large prevalent diseases like osteoarthritis. The company has a development and commercialization, and supply agreement with Aratana Therapeutics, Inc. for NOCITA, a bupivacaine liposome injectable suspension product for use in animals. The company was formerly known as Pacira Pharmaceuticals, Inc. and changed its name to Pacira BioSciences, Inc. in April 2019. Pacira BioSciences, Inc. was incorporated in 2006 and is headquartered in Tampa, Florida.</t>
  </si>
  <si>
    <t>Pacira BioSciences, Inc.</t>
  </si>
  <si>
    <t>NasdaqGS:PCRX</t>
  </si>
  <si>
    <t>Maze Therapeutics, Inc., a clinical stage biopharmaceutical company, develops small molecule precision medicines for the treatment of renal, cardiovascular, related metabolic diseases, and obesity in the United States. Its lead programs include MZE829, an oral small molecule inhibitor of apolipoprotein L1, or APOL1, which is in phase II clinical trial for the treatment of patients with APOL1 kidney disease; and MZE782, an oral small molecule inhibitor of the solute transporter SLC6A19, which is in phase I clinical trial for the treatment of chronic kidney disease. The company also offers MZE001, a clinical program for the treatment of Pompe disease. Maze Therapeutics, Inc. was formerly known as Modulus Therapeutics, Inc. and changed its name to Maze Therapeutics, Inc. in September 2018. The company was incorporated in 2017 and is based in South San Francisco, California.</t>
  </si>
  <si>
    <t>Maze Therapeutics, Inc.</t>
  </si>
  <si>
    <t>NasdaqGM:MAZE</t>
  </si>
  <si>
    <t>SS Innovations International, Inc., together with its subsidiaries, operates as a commercial-stage surgical robotics company in India and internationally. It offers SSi Mantra, a surgical robotic system; and SSi Mudra, a range of stapling, energy, and core instrumentations for surgical systems. The company also develops NADI – Automated Coronary Anastomotic Connector, a micro stapling device; SSi Multi-Fire Clip Applier, a cartridge-based clip applicator; SSi Robotic Stapler; SSi Maya – XR Pre-Operative Simulator, a robotic surgery platform; SSi Holographic Anatomy, an augmented reality tool; SSi Chitrasa – Advanced DICOM Viewer, an AI enabled application viewer; and SSi Mixed Reality Headset, a medical-grade device. In addition, it offers instrument tips, including forceps, scissors, electrocautery tools, scalpels, and other surgical tools. Further, the company provides accessory products, such as sterile drapes, 3d stereo endoscopes, cannulas, and seals, as well as tele proctoring and telesurgery products. Additionally, it offers installation, repair, maintenance, 24/7 technical support, and proactive system health monitoring services. The company sells its products through direct sales organizations and distributor networks. SS Innovations International, Inc. is headquartered in Gurugram, India.</t>
  </si>
  <si>
    <t>SS Innovations International, Inc.</t>
  </si>
  <si>
    <t>NasdaqCM:SSII</t>
  </si>
  <si>
    <t>Phreesia, Inc. provides an integrated SaaS-based software and payment platform for the healthcare industry in the United States and Canada. The company offers an appointment scheduling system for online appointments, reminders, and referral tracking and management; registration solutions to automate patient self-registration; revenue cycle solutions that provide insurance-verification processes, point-of-sale payments applications, post-visit payment collection, and flexible payment options; and network solutions to deliver clinically relevant content to patients. It deploys its platform in a range of modalities, including Phreesia Mobile, a patients’ mobile device; PhreesiaPads, a self-service intake tablets; Phreesia Dashboard, a web-based dashboard for healthcare services clients; and Arrivals Kiosks, which are on-site kiosks. The company serves a range of healthcare services clients, including single-specialty practices, multi-specialty groups, and health systems; and pharmaceutical, medical device, and biotechnology companies, as well as government entities and other organizations. Phreesia, Inc. was incorporated in 2005 and is based in Wilmington, Delaware.</t>
  </si>
  <si>
    <t>Phreesia, Inc.</t>
  </si>
  <si>
    <t>NYSE:PHR</t>
  </si>
  <si>
    <t>Beam Therapeutics Inc., a biotechnology company, engages in the development of precision genetic medicines for patients suffering from serious diseases in the United States. It develops BEAM-101 for the treatment of sickle cell disease; BEAM-302, a liver-targeting LNP formulation to treat severe alpha-1 antitrypsin deficiency; and BEAM-301, a liver-targeting LNP formulation for the treatment of glycogen storage disease 1a. It also intends to develop BEAM-103, an anti-CD117 monoclonal antibody, and BEAM-104, a cell therapy for development in sickle cell disease and beta-thalassemia; and BEAM-201 and other potential ex vivo CAR-T therapies. The company has research collaboration agreement with Pfizer Inc., focus on in vivo base editing programs for targets rare genetic diseases of the liver, muscle, and central nervous system; Apellis Pharmaceuticals to conduct preclinical research on target specific genes within the complement system in various organs, including the eye, liver, and brain; Verve Therapeutics, Inc., for cardiovascular disease treatments; Sana Biotechnology, Inc., to research, develop, and commercialize rights to CRISPR Cas12b for cell therapy programs; and Orbital Therapeutics design RNA for the prevention, treatment or diagnosis of human disease. Beam Therapeutics Inc. was incorporated in 2017 and is based in Cambridge, Massachusetts.</t>
  </si>
  <si>
    <t>Beam Therapeutics Inc.</t>
  </si>
  <si>
    <t>NasdaqGS:BEAM</t>
  </si>
  <si>
    <t>Tilray Brands, Inc., a lifestyle consumer products company, engages in the research, cultivation, processing, and distribution of medical cannabis products in Canada, the United States, Europe, the Middle East, Africa, and internationally. The company operates through four segments: Beverage, Cannabis, Distribution, and Wellness. It also offers medical and adult-use cannabis products; resells and distributes pharmaceutical and wellness products; and produces, markets, and sells beverage products, and hemp-based food products. In addition, the company provides entertainment products. It offers its products under the Tilray, Aphria, Broken Coast, Symbios, Navcora, Tilray Craft, Charlotte's Web, Montauk Brewing, Shock Top, 10 Barrell, Breckenridge Brewery, SweetWater Brewing, Breckenridge Distillery, Blue Point Brewing, Broken Coast, Redecan, XMG, Manitoba Harvest, CC Pharma, Good Supply, Solei, Mollo, Chowie Wowie, Original Stash, Canaca, RIFF, Tilray Medical, Bake Sale, The Batch, HEXO, Alpine Beer Company, Green Flash, Cruisies, Atwater Brewery, Hiball Energy, Liquid Love, Hop Valley Brewing, Redhook Brewery, Revolver Brewing, Square Mile Cider, Mock One, Widmer Brothers Brewing, Runner’s High Brewing Company, SweetWater Brewing Company, Terrapin Beer Co., Happy Flower, Fizzy Jane’s, Herb &amp; Bloom, 420 Fizz, and Fresh Hemp Foods brands. The company sells its products to retailers, wholesalers, patients, physicians, hospitals, pharmacies, researchers, and governments, as well as direct to consumers. The company was formerly known as Tilray, Inc. and changed its name to Tilray Brands, Inc. in January 2022. Tilray Brands, Inc. is headquartered in Leamington, Canada.</t>
  </si>
  <si>
    <t>Tilray Brands, Inc.</t>
  </si>
  <si>
    <t>Class 2 Common Shares</t>
  </si>
  <si>
    <t>NasdaqGS:TLRY</t>
  </si>
  <si>
    <t>Trevi Therapeutics, Inc., a clinical-stage biopharmaceutical company, focuses on the development and commercialization of investigational therapy for the treatment of chronic cough in patients with idiopathic pulmonary fibrosis (IPF) and non-IPF interstitial lung disease, and refractory chronic cough. The company is developing Haduvio, an oral extended-release formulation of nalbuphine, which is in phase 2b Cough Reduction in IPF with nalbuphine ER clinical trial for treatment of chronic cough in patients with IPF; phase 2 clinical trial in patients with pruritus; and phase 2b/3 clinical trial in patients with prurigo nodularis. Trevi Therapeutics, Inc. has a license agreement with Endo Pharmaceuticals Inc. to develop and commercialize products incorporating nalbuphine hydrochloride in various formulations. The company was incorporated in 2011 and is headquartered in New Haven, Connecticut.</t>
  </si>
  <si>
    <t>Trevi Therapeutics, Inc.</t>
  </si>
  <si>
    <t>NasdaqGM:TRVI</t>
  </si>
  <si>
    <t>GoodRx Holdings, Inc., together with its subsidiaries, offers information and tools that enable consumers to compare prices and save on their prescription drug purchases in the United States. The company operates a price comparison platform that provides consumers with curated, geographically relevant prescription pricing, and access to negotiated prices. It also offers other healthcare products and services, including subscriptions and pharma manufacturer solutions, as well as telehealth services through the GoodRx Care platform. In addition, the company provides healthcare products and solution for dogs, cats, and other pets. It serves pharmacy benefit managers who manage formularies and prescription transactions, including establishing pricing between consumers and pharmacies. The company was founded in 2011 and is headquartered in Santa Monica, California.</t>
  </si>
  <si>
    <t>GoodRx Holdings, Inc.</t>
  </si>
  <si>
    <t>NasdaqGS:GDRX</t>
  </si>
  <si>
    <t>Immunome, Inc., a clinical-stage biotechnology company, develops targeted cancer therapies. The company’s clinical asset comprises Varegacestat, a gamma secretase inhibitor that is in Phase 3 clinical trial for the treatment of desmoid tumors; and IM-1021, a receptor tyrosine kinase-like orphan receptor 1 antibody-drug conjugate (ADC), which is in Phase 1 clinical trial. Its preclinical assets include IM-3050, a fibroblast activation protein targeted radioligand therapy; and solid tumor ADC drug candidates, including IM-1617, IM-1340, and IM-1335. Immunome, Inc. was incorporated in 2006 and is based in Bothell, Washington.</t>
  </si>
  <si>
    <t>Immunome, Inc.</t>
  </si>
  <si>
    <t>NasdaqCM:IMNM</t>
  </si>
  <si>
    <t>Sonida Senior Living, Inc. owns and operates senior housing communities in the United States. The company provides independent living services, which include daily meals, transportation, social and recreational activities, laundry, housekeeping, and 24-hour staffing; and access to health screenings, periodic special services, and dietary and similar programs, as well as exercise and fitness classes. It offers assisted living services consist of personal care services, such as assistance with activities of daily living, including ambulation, bathing, dressing, eating, grooming, personal hygiene, and monitoring or assistance with medications; support services, such as meals, assistance with social and recreational activities, laundry, general housekeeping, maintenance, and transportation services; and supplemental services, which include extra transportation, personal maintenance, and extra laundry services, as well as special care services for residents with various forms of dementia. In addition, it offers memory care services; and home care services through third-party providers, such as customized physician, dentistry, podiatry, and other health-related rehabilitation and therapy services. The company was formerly known as Capital Senior Living Corporation and changed its name to Sonida Senior Living, Inc. in November 2021. Sonida Senior Living, Inc. was founded in 1990 and is based in Dallas, Texas.</t>
  </si>
  <si>
    <t>Sonida Senior Living, Inc.</t>
  </si>
  <si>
    <t>NYSE:SNDA</t>
  </si>
  <si>
    <t>Pharvaris N.V., a late-stage biopharmaceutical company, focuses on the development and commercialization of therapies for rare diseases with unmet needs covering angioedema and other bradykinin-mediated diseases. The company develops deucrictibant, a small molecule bradykinin B2-receptor antagonist for the treatment of attacks due to bradykinin-mediated angioedema, including hereditary angioedema (HAE) and acquired angioedema due to C1-inhibitor deficiency (AAE-C1INH), as well as in Phase 3 trials for treatment and prophylaxis of HAE attacks; and extended-release tablet and immediate-release capsule formulation of deucrictibant. Pharvaris N.V. was incorporated in 2015 and is headquartered in Zug, Switzerland.</t>
  </si>
  <si>
    <t>Pharvaris N.V.</t>
  </si>
  <si>
    <t>NasdaqGS:PHVS</t>
  </si>
  <si>
    <t>Agios Pharmaceuticals, Inc., a biopharmaceutical company, discovers and develops medicines in the field of cellular metabolism in the United States. Its lead product includes PYRUKYND (mitapivat), an activator of wild-type and mutant pyruvate kinase (PK), enzymes used for the treatment of hemolytic anemias in adults with PK deficiency. The company’s PYRUKYND product also used for the treatment of sickle cell disease that is in phase 3 clinical trial; for the treatment of PK deficiency in pediatric patients; and for the treatment of adult patients with non-transfusion dependent and transfusion-dependent alpha- or beta-thalassemia. In addition, it develops tebapivat, a PK activator for the treatment of lower-risk myelodysplastic syndrome and hemolytic anemias; AG-181, a phenylalanine hydroxylase stabilizer for the treatment of phenylketonuria (PKU); and AG-236, an siRNA in-licensed from Alnylam, targeting the transmembrane serine protease 6 (TMPRSS6) gene for the treatment of polycythemia vera. Agios Pharmaceuticals, Inc. was incorporated in 2007 and is headquartered in Cambridge, Massachusetts.</t>
  </si>
  <si>
    <t>Agios Pharmaceuticals, Inc.</t>
  </si>
  <si>
    <t>NasdaqGS:AGIO</t>
  </si>
  <si>
    <t>Sionna Therapeutics, Inc., a clinical-stage biopharmaceutical company, researches and develops medicines for the treatment of cystic fibrosis (CF). It develops galicaftor (SION-2222), a transmembrane domain 1 (TMD1)-directed cystic fibrosis transmembrane conductance regulator (CFTR) that has completed Phase 2 trial; navocaftor (SION-3067), a potentiator that has completed Phase 2 trial; SION-109, an intracellular loop 4 directed CFTR corrector that has completed Phase 1 trial; SION-2851, a TMD1-directed CFTR corrector that has completed Phase 1 trial; and SION-719 and SION-451, which are nucleotide-binding domain 1 stabilizers in Phase 1 trial. The company was formerly known as Sling Therapeutics, Inc. and changed its name to Sionna Therapeutics, Inc. in July 2021. Sionna Therapeutics, Inc. was incorporated in 2019 and is headquartered in Waltham, Massachusetts.</t>
  </si>
  <si>
    <t>Sionna Therapeutics, Inc.</t>
  </si>
  <si>
    <t>NasdaqGM:SION</t>
  </si>
  <si>
    <t>Syndax Pharmaceuticals, Inc., a commercial-stage biopharmaceutical company, develops therapies for the treatment of cancer. Its lead product candidate includes Revuforj (revumenib), a menin inhibitor for the treatment of relapsed or refractory (R/R) acute leukemia; and Niktimvo (axatilimab-csfr), a colony stimulating factor-1 receptor blocking antibody to treat chronic graft-versus-host disease. The company is also developing revumenib for the treatment of R/R acute myeloid leukemia (AML) with a nucleophosmin 1 mutation (mNPM1) and in combination with standard-of-care agents in mNPM1 AML or KMT2Ar acute leukemia, as well as for metastatic colorectal cancer; axatilimab to treat idiopathic pulmonary fibrosis; and Entinostat, a Class 1 HDAC inhibitor. It has an agreement with Eddingpharm International Company Limited for licensing, development, and commercialization of Entinostat. Syndax Pharmaceuticals, Inc. was incorporated in 2005 and is headquartered in New York, New York.</t>
  </si>
  <si>
    <t>Syndax Pharmaceuticals, Inc.</t>
  </si>
  <si>
    <t>NasdaqGS:SNDX</t>
  </si>
  <si>
    <t>Xeris Biopharma Holdings, Inc., a commercial-stage biopharmaceutical company, engages in developing and commercializing therapies for chronic endocrine and neurological diseases in Illinois. The company offers Gvoke, a ready-to-use liquid-stable glucagon for the treatment of severe hypoglycemia in pediatric and adult patients; Keveyis, a therapy for the treatment of hyperkalemic, hypokalemic, and related variants of primary periodic paralysis; and Recorlev, a cortisol synthesis inhibitor for the treatment of endogenous hypercortisolemia in adult patients with Cushing’s syndrome. It is also developing XP-8121, a once-weekly subcutaneous injection of levothyroxine that is in phase 3 clinical trial for the treatment of hypothyroidism. The company was incorporated in 2005 and is headquartered in Chicago, Illinois.</t>
  </si>
  <si>
    <t>Xeris Biopharma Holdings, Inc.</t>
  </si>
  <si>
    <t>NasdaqGS:XERS</t>
  </si>
  <si>
    <t>Vera Therapeutics, Inc., a clinical stage biotechnology company, focuses on the development and commercialization of transformative treatments for patients with serious immunological diseases. The company’s lead product candidate consists of atacicept, a fully humanized TACI-Fc fusion protein that binds B-cell activating factor (BAFF) and A proliferation-inducing ligand (APRIL), which is self-administered at home as a subcutaneous injection being evaluated for the treatment of immunoglobulin A nephropathy (IgAN). It is also developing MAU868, a human monoclonal antibody for the treatment of BK viremia infections that has completed phase 2 clinical trial; and VT-109, a novel BAFF/APRIL dual-inhibitor B cell maturation antigen (BCMA) molecule to treat B cell mediated autoimmune diseases. The company was formerly known as Trucode Gene Repair, Inc. and changed its name to Vera Therapeutics, Inc. in April 2020. Vera Therapeutics, Inc. was incorporated in 2016 and is headquartered in Brisbane, California.</t>
  </si>
  <si>
    <t>Vera Therapeutics, Inc.</t>
  </si>
  <si>
    <t>NasdaqGM:VERA</t>
  </si>
  <si>
    <t>Tandem Diabetes Care, Inc. designs, develops, and commercializes technology solutions for people living with diabetes in the United States and internationally. The company’s flagship product is the t:slim X2 insulin delivery system; and Tandem Mobi insulin pump, an automated insulin delivery system. It also sells single-use products, including cartridges for storing and delivering insulin, and infusion sets that connect the insulin pump to the user’s body. In addition, the company offers Tandem Device Updater used to update the pump software from a personal computer; Tandem Source, a web-based data management platform, which provides a visual way to display diabetes therapy management data from the pumps, integrated CGMs; and Sugarmate, a mobile app used to help people visualize diabetes therapy data. It has collaboration agreement with the University of Virginia Center for Diabetes Technology for research and development of fully automated closed-loop insulin delivery systems. The company was formerly known as Phluid Inc. and changed its name to Tandem Diabetes Care, Inc. in January 2008. Tandem Diabetes Care, Inc. was incorporated in 2006 and is headquartered in San Diego, California.</t>
  </si>
  <si>
    <t>Tandem Diabetes Care, Inc.</t>
  </si>
  <si>
    <t>NasdaqGM:TNDM</t>
  </si>
  <si>
    <t>ProKidney Corp., a clinical-stage biotechnology company, develops a cell therapy platform for the treatment of multiple chronic kidney diseases in the United States. Its lead product candidate, rilparencel, includes autologous selected renal cells (SRC) in Phase 3 and Phase 2 clinical studies in subjects with moderate to severe chronic kidney disease and diabetes. The company also develops a cryopreserved version of rilparencel that allows for long-term product preservation to be used in Phase 2 and 3 trials of rilparencel. ProKidney Corp. was founded in 2015 and is headquartered in Winston-Salem, North Carolina.</t>
  </si>
  <si>
    <t>ProKidney Corp.</t>
  </si>
  <si>
    <t>NasdaqCM:PROK</t>
  </si>
  <si>
    <t>Ardelyx, Inc. discovers, develops, and commercializes medicines to treat unmet medical needs in the United States and internationally. The company offers IBSRELA, a minimally absorbed small molecule therapy for the treatment of patients with irritable bowel syndrome with constipation; and XPHOZAH, a phosphate absorption inhibitor to reduce serum phosphorus in adults with chronic kidney disease on dialysis. The company was formerly known as Nteryx, Inc. and changed its name to Ardelyx, Inc. in June 2008. Ardelyx, Inc. was incorporated in 2007 and is headquartered in Waltham, Massachusetts.</t>
  </si>
  <si>
    <t>Ardelyx, Inc.</t>
  </si>
  <si>
    <t>NasdaqGM:ARDX</t>
  </si>
  <si>
    <t>Auna S.A., a healthcare service provider, operates hospitals and clinics in Mexico, Peru, and Colombia. The company provides prepaid healthcare plans; and dental and vision insurance plans. It also sells medicines. The company was founded in 1989 and is based in Luxembourg, Luxembourg.</t>
  </si>
  <si>
    <t>Auna S.A.</t>
  </si>
  <si>
    <t>NYSE:AUNA</t>
  </si>
  <si>
    <t>Evolent Health, Inc., through its subsidiary, provides specialty care management services in oncology, cardiology, and musculoskeletal markets in the United States. The company offers integrated platform for health plan administration and value-based business infrastructure. It also provides administrative services, such as health plan services, pharmacy benefits management, risk management, analytics and reporting, and leadership and management; and Identifi, a proprietary technology system that aggregates and analyzes data, manages care workflows, and engages patients. In addition, the company provides holistic total cost of care management; and Machinify Auth, a software platform that leverages advances in artificial intelligence. Evolent Health, Inc. was founded in 2011 and is headquartered in Arlington, Virginia.</t>
  </si>
  <si>
    <t>Evolent Health, Inc.</t>
  </si>
  <si>
    <t>NYSE:EVH</t>
  </si>
  <si>
    <t>AMN Healthcare Services, Inc. provides technology-enabled healthcare workforce solutions and staffing services to acute and sub-acute care hospitals, and other healthcare facilities in the United States. It operates through three segments: Nurse and Allied Solutions, Physician and Leadership Solutions, and Technology and Workforce Solutions. The Nurse and Allied Solutions segment offers travel nurse staffing, labor disruption staffing, local staffing, international nurse permanent placement, allied staffing, crisis nurse staffing for critical staffing and rapid response nursing, and allied health professionals, such as skilled nursing facilities, rehabilitation clinics, schools, and pharmacies. This segment also provides allied health professionals, such as physical therapists, respiratory therapists, occupational therapists, medical and radiology technologists, lab technicians, speech pathologists, rehabilitation assistants, and pharmacists; and solutions for schools, including teletherapy platform, Televate, and qualified school speech-language pathologists, psychologists, nurses, social workers, and other care providers. The Physician and Leadership Solutions segment offers locum tenens staffing, healthcare interim leadership staffing, executive search, and physician permanent placement solutions. The Technology and Workforce Solutions segment offers language services, vendor management systems, workforce optimization, and outsourced solutions. The company offers its services under the brands, including AMN Healthcare, Nursefinders, O’Grady Peyton International, Connetics, Medical Search International, DRW Healthcare Staffing, and B.E. Smith. AMN Healthcare Services, Inc. was founded in 1985 and is based in Dallas, Texas.</t>
  </si>
  <si>
    <t>AMN Healthcare Services, Inc.</t>
  </si>
  <si>
    <t>NYSE:AMN</t>
  </si>
  <si>
    <t>PROCEPT BioRobotics Corporation, a surgical robotics company, focuses on developing transformative solutions in urology in the United States and internationally. The company develops, manufactures, and sells AquaBeam Robotic System, an image-guided, surgical robotic system for use in minimally invasive urologic surgery focusing on treating benign prostatic hyperplasia. It also provides HYDROS Robotic System, which provides Aquablation therapy image-guided robotic therapy to treat males suffering from lower urinary tract symptoms due to benign prostatic hyperplasia. PROCEPT BioRobotics Corporation was incorporated in 2007 and is headquartered in San Jose, California.</t>
  </si>
  <si>
    <t>PROCEPT BioRobotics Corporation</t>
  </si>
  <si>
    <t>NasdaqGM:PRCT</t>
  </si>
  <si>
    <t>Innoviva, Inc. engages in the development and commercialization of pharmaceutical products in the United States and internationally. The company’s products include RELVAR/BREO ELLIPTA, a once-daily combination medicine consisting of a LABA, vilanterol (VI), an inhaled corticosteroid (ICS), and fluticasone furoate; ANORO ELLIPTA, a once-daily medicine combining a long-acting muscarinic antagonist (LAMA) and umeclidinium bromide (UMEC) with a LABA, VI; GIAPREZA (angiotensin II), a vasoconstrictor to increase blood pressure in adults with septic or other distributive shock; XERAVA (eravacycline), a tetracycline class antibacterial for the treatment of complicated intra-abdominal infections in adults; XACDURO, a beta lactamase inhibitor for the treatment of hospital-acquired bacterial pneumonia and ventilator-associated bacterial pneumonia; and ZEVTERA, a cephalosporin antibacterial for the treatment of adult patients with staphylococcus aureus bloodstream infections, adult patients with acute bacterial skin and skin structure infections, and adult and pediatric patients with community-acquired bacterial pneumonia. Its development pipeline includes Zoliflodacin, a late-stage product candidate, a potential single oral dose cure for the treatment of uncomplicated gonorrhea. Innoviva, Inc. has a strategic partnership with Sarissa Capital Management LP. It has long-acting beta2 agonist (LABA) collaboration agreement with Glaxo Group Limited to develop and commercialize once-daily products for the treatment of chronic obstructive pulmonary disease and asthma. The company was formerly known as Theravance, Inc. and changed its name to Innoviva, Inc. in January 2016. Innoviva, Inc. was incorporated in 1996 and is headquartered in Burlingame, California.</t>
  </si>
  <si>
    <t>Innoviva, Inc.</t>
  </si>
  <si>
    <t>NasdaqGS:INVA</t>
  </si>
  <si>
    <t>Harmony Biosciences Holdings, Inc., a commercial-stage pharmaceutical company, focuses on developing and commercializing therapies for patients with rare and other neurological diseases in the United States. The company offers WAKIX (pitolisant), a molecule with a novel mechanism of action for the treatment of excessive daytime sleepiness in adult patients with narcolepsy. It also develops Pitolisant that is in Phase 3 clinical trial for the treatment of Prader-Willi Syndrome (PWS); in Phase 2 clinical trial to treat Myotonic Dystrophy (DM1); and is in Phase 1 clinical trials for the treatment of Pitolisant Gastro-Resistant (GR) and High-Dose (HD). In addition, the company’s products under development include BP1.15205, an orexin 2 receptor agonist for the treatment of narcolepsy and other potential indications; and HBS-102, a melanin-concentrating hormone receptor type 1 (MCHR1) antagonist. Further, it develops ZYN-002 that is in a Phase 3 registrational trial for the treatment of Fragile X Syndrome (FXS), rare genetic disorder that causes inherited intellectual disability and autism spectrum disorder; and 22q Deletion Syndrome, a disorder caused by a small missing piece on the long arm of the 22nd chromosome. Additionally, the company is developing EPX-100 (clemizole hydrochloride), a serotonin (5HT-2) receptor agonist to treat dravet syndrome and lenox-gastaut syndrome; and EPX-200 (liquid formulation of lorcaserin), a selective 5HT-2C agonist to treat developmental and epileptic encephalopathies (DEE). The company was formerly known as Harmony Biosciences II, Inc. and changed its name to Harmony Biosciences Holdings, Inc. in February 2020. Harmony Biosciences Holdings, Inc. was incorporated in 2017 and is headquartered in Plymouth Meeting, Pennsylvania.</t>
  </si>
  <si>
    <t>Harmony Biosciences Holdings, Inc.</t>
  </si>
  <si>
    <t>NasdaqGM:HRMY</t>
  </si>
  <si>
    <t>Arcus Biosciences, Inc., a clinical-stage biopharmaceutical company, develops and commercializes cancer therapies in the United States. The company’s development product portfolio includes Casdatifan, a HIF-2a inhibitor for the treatment of kidney cancer; and Domvanalimab, an anti-TIGIT antibody, which is in Phase 2 and Phase 3 clinical trial for lung and gastrointestinal cancers. It also develops Quemliclustat, a small molecule inhibitor that targets the CD73 enzyme in the ATP-adenosine pathway, which is in phase 3 and phase 1/1b clinical trial for lung and pancreatic cancer; Etrumadenant, a dual A2a/A2b adenosine receptor antagonist, which is in phase 2 clinical trial for colorectal cancer; and Zimberelimab, an anti-PD-1 antibody. In addition, the company develops AB598, a CD39 antibody, which is in phase 1/1b clinical study for gastrointestinal cancer; and AB801, an AXL inhibitor, which is in Phase 1b clinical trial for lung cancer. It has clinical collaboration with AstraZeneca for the Phase 3 PACIFIC-8 trial evaluating domvanalimab and durvalumab in Stage 3 NSCLC and for a Phase 1/1b study evaluating casdatifan and volrustomig in IO-naive patients with ccRCC; and BVF Partners L.P. to support the discovery and development of compounds for the treatment of inflammatory diseases. Arcus Biosciences, Inc. was incorporated in 2015 and is based in Hayward, California.</t>
  </si>
  <si>
    <t>Arcus Biosciences, Inc.</t>
  </si>
  <si>
    <t>NYSE:RCUS</t>
  </si>
  <si>
    <t>Phathom Pharmaceuticals, Inc., a biopharmaceutical company, focuses on developing and commercializing treatments for gastrointestinal diseases. It develops VOQUEZNA, which has completed Phase III clinical trials for the treatment of erosive gastroesophageal reflux disease (GERD) and related heartburn in adults; and VOQUEZNA Triple Pak and VOQUEZNA Dual Pak that have completed Phase III clinical trials for treating Helicobacter pylori, as well as VOQUEZNA and vonoprazan for the treatment of heartburn associated with non-erosive GERD and eosinophilic esophagitis in adults and adolescents. The company was incorporated in 2018 and is headquartered in Florham Park, New Jersey.</t>
  </si>
  <si>
    <t>Phathom Pharmaceuticals, Inc.</t>
  </si>
  <si>
    <t>NasdaqGS:PHAT</t>
  </si>
  <si>
    <t>Certara, Inc., together with its subsidiaries, provides technology-enabled services and software products for biosimulation in drug discovery, preclinical and clinical research, regulatory submissions, and market access. It offers solutions for model-informed drug development, as well as biosimulation solutions to predict pharmacokinetics and pharmacodynamics; Simcyp simulator, a mechanistic biosimulation platform for physiologically based pharmacokinetic simulation; Simcyp Discovery for scientists working on pre-investigational new drug and translational stages; Simcyp Biopharmaceutics for formulation scientists; and Simcyp Secondary Intelligence that integrates toxicology with quantitative analysis of large networks of molecular and functional biological changes. It also provides Phoenix WinNonlin, a platform for non-compartmental analysis; Phoenix Hosted, that offers a secured and validated Certara Amazon Web Services workspace; Phoenix NLME; and Pirana Modeling Workbench, which provides modelers with a structure to facilitate the iterative processes. In addition, it offers Chemaxon JChem engines; Chemaxon Compound Registration, that supports a streamlined lead optimization process workflow; Chemaxon Design Hub, a design and tracking platform for drug discovery teams and their external collaborators; Certara D360 software, a scientific informatics system for small molecule and biologics discovery research; and Chemaxon Marvin, a chemical drawing tool. Further, the company provides pinnacle 21, a cloud-based platform for clinical data automation, standardization, and validation; Pinnacle 21 Data Exchange to define data standards and specifications; Metadata Repository that enables study design using controlled and standardized data; CoAuthor software, which creates and assembles regulatory submissions and medical publications; and GlobalSubmit, a submissions management software. Certara Inc. was founded in 2008 and is headquartered in Radnor, Pennsylvania.</t>
  </si>
  <si>
    <t>Certara, Inc.</t>
  </si>
  <si>
    <t>NasdaqGS:CERT</t>
  </si>
  <si>
    <t>Twist Bioscience Corporation manufactures and sells synthetic DNA-based products. The company offers synthetic genes and gene fragments used in product development for therapeutics, diagnostics, chemicals/materials, food/agriculture, data storage, and various applications within academic research by biotech, pharma, industrial chemical, and agricultural companies, as well as academic labs; Oligo pools used in targeted NGS, CRISPR gene editing, mutagenesis experiments, DNA origami, DNA computing, data storage in DNA, and other applications; and immunoglobulin G proteins for customers focused on the pursuit of drug discovery and development. It also provides NGS tools comprising library preparation kits, human exome kits, and fixed and custom panels, as well as alliance panels used within diagnostic tests for various indications, population genetics research and biomarker discovery, translational research, microbiology, and applied markets research; and methylation detection kits for cancer, and rare and inherited disease study, as well as fast hybridization and full RNA sequencing workflow solution. In addition, it offers synthetic SARS-CoV-2 RNA reference sequences as positive controls to develop both NGS and reverse transcription-polymerase chain reaction assays; synthetic monkeypox controls; and various respiratory viral controls, including for influenzas, respiratory syncytial virus, rhinoviruses, SARS, MERS, and coronaviruses. Further, it offers SARS-CoV-2 Research Panels, such as the Twist Respiratory Virus Panel and the Pan-Viral Research Panel, for the detection of disease in a research setting; precision DNA libraries for antibody engineering, affinity maturation, and humanization; and antibody optimization solution to enable simultaneous optimization of multiple characteristics of a given antibody. The company has a strategic collaboration with bitBiome Inc. The company was incorporated in 2013 and is headquartered in South San Francisco, California.</t>
  </si>
  <si>
    <t>Twist Bioscience Corporation</t>
  </si>
  <si>
    <t>NasdaqGS:TWST</t>
  </si>
  <si>
    <t>Astrana Health, Inc., a healthcare management company, provides medical care services in the United States. The company operates through three segments: Care Partners, Care Delivery, and Care Enablement. The company offers care coordination services to patients, families, primary care physicians, specialists, acute care hospitals, alternative sites of inpatient care, physician groups, and health plans. Its physician network consists of primary care physicians, specialist physicians and extenders, and hospitalists. The company serves patients primarily covered by private or public insurance, such as Medicare, Medicaid, and health maintenance organization; and non-insured patients. The company was formerly known as Apollo Medical Holdings, Inc. and changed its name to Astrana Health, Inc. in February 2024. Astrana Health, Inc. was founded in 1994 and is headquartered in Alhambra, California.</t>
  </si>
  <si>
    <t>Astrana Health, Inc.</t>
  </si>
  <si>
    <t>NasdaqCM:ASTH</t>
  </si>
  <si>
    <t>Spyre Therapeutics, Inc., a clinical stage biotechnology company, focuses on developing therapeutics for patients living with inflammatory bowel disease (IBD). It develops SPY001, a human monoclonal immunoglobulin G1 antibody designed to bind selectively to the a4ß7 integrin being developed for the treatment of IBD (ulcerative colitis and Crohn’s disease). The company is developing SPY002, a human monoclonal antibody (mAb)candidates designed to bind to tumor necrosis factor-like ligand 1A; and SPY120, a combination of SPY001 (anti-a4ß7) and SPY002 (anti-TL1A) antibodies, which are in preclinical studies. In addition, its other early-stage programs include SPY003, an anti-IL-23 mAb; SPY004; SPY130, a combination of anti-a4ß7 and anti-IL-23 mAbs; and SPY230, a combination of anti-TL1A and anti-IL-23 mAbs. The company was formerly known as Aeglea BioTherapeutics, Inc. and changed its name to Spyre Therapeutics, Inc. in November 2023. The company was incorporated in 2013 and is based in Waltham, Massachusetts.</t>
  </si>
  <si>
    <t>Spyre Therapeutics, Inc.</t>
  </si>
  <si>
    <t>NasdaqGS:SYRE</t>
  </si>
  <si>
    <t>MannKind Corporation, a biopharmaceutical company, focuses on the development and commercialization of therapeutic products and services for endocrine and orphan lung diseases in the United States. It offers Afrezza Inhalation Powder, an inhaled insulin used to improve glycemic control in adults with diabetes; the V-Go wearable insulin delivery device, which provides continuous subcutaneous infusion of insulin in adults; and Tyvaso DPI for the treatment of pulmonary arterial hypertension and pulmonary hypertension. The company’s product pipeline includes MNKD-101, a nebulized formulation of clofazimine, which is in Phase 3 study, for the treatment of severe chronic and recurrent pulmonary infections, including nontuberculous mycobacterial lung disease; MNKD-201, a dry-powder formulation of nintedanib, which is in phase 1 clinical study, for the treatment of idiopathic pulmonary fibrosis (IPF); MNKD-301, which is in preclinical stage, for cystic fibrosis; and Pediatric Afrezza, which is in phase 3 clinical trial for the treatment of diabetes mellitus. It has collaboration and license agreement with United Therapeutics Corporation for development, regulatory, and commercial activities of Tyvaso DPI; and collaboration agreement with Thirona to evaluate the therapeutic for the treatment of pulmonary fibrosis. Further, the company has supply and distribution agreement with Biomm S.A. for the commercialization of Afrezza in Brazil; license and distribution agreement with Cipla Ltd. for the marketing and distribution of Afrezza in India; and co-promotion agreement with Amphastar for marketing of Baqsimi (glucagon) nasal powder. MannKind Corporation was incorporated in 1991 and is headquartered in Danbury, Connecticut.</t>
  </si>
  <si>
    <t>MannKind Corporation</t>
  </si>
  <si>
    <t>NasdaqGM:MNKD</t>
  </si>
  <si>
    <t>Teladoc Health, Inc. provides virtual healthcare services worldwide. It operates through Teladoc Health Integrated Care and BetterHelp segments. The Integrated Care segment offers virtual medical services, including general medical, expert medical, specialty medical, chronic condition management, and mental health, as well as enabling technologies and enterprise telehealth solutions for hospitals and health systems. The BetterHelp segment operates a mental health platform that provides online counselling and therapy services through website, mobile applications, phones, and text-based interactions by its licensed clinicians. The company offers its products and services under the Teladoc, Livongo, and BetterHelp brands. It serves employers, health plans, hospitals and health systems, and insurance and financial services companies, as well as individual members. The company was formerly known as Teladoc, Inc. and changed its name to Teladoc Health, Inc. in August 2018. Teladoc Health, Inc. was incorporated in 2002 and is headquartered in Purchase, New York.</t>
  </si>
  <si>
    <t>Teladoc Health, Inc.</t>
  </si>
  <si>
    <t>NYSE:TDOC</t>
  </si>
  <si>
    <t>AtriCure, Inc. develops, manufactures, and sells devices for surgical ablation of cardiac tissue, exclusion of the left atrial appendage, and temporarily blocking pain by ablating peripheral nerves to medical centers in the United States, the Asia-Pacific, and internationally. The company offers Isolator Synergy Clamps, a single-use disposable radio frequency products; multifunctional pens and linear ablation devices, a single-use disposable RF products for the treatment of cardiac arrhythmias; cryoICE Cryoablation System that enables the user to make linear ablations of varied lengths; and EPi-Sense Systems, a single-use disposable device used for the treatment of symptomatic, drug-refractory, and long-standing persistent atrial fibrillation. It also provides cryoSPHERE probe, which provides temporary pain relief by applying cryothermic energy to targeted intercoastal peripheral nerves in the ribcage; AtriClip System, an implantable device coupled to a single-use disposable applier; LARIAT System, a solution for soft-tissue closure; Lumitip dissectors to separate tissues to provide access to key anatomical structures that are targeted for ablation; Glidepath guides for placement of clamps; and Subtle Cannula’s to support access for EPi-Sense catheters. In addition, the company sells various reusable cardiac surgery instruments. It markets and sells its products through independent distributors and direct sales personnel. The company was incorporated in 2000 and is headquartered in Mason, Ohio.</t>
  </si>
  <si>
    <t>AtriCure, Inc.</t>
  </si>
  <si>
    <t>NasdaqGM:ATRC</t>
  </si>
  <si>
    <t>Amphastar Pharmaceuticals, Inc., a bio-pharmaceutical company, develops, manufactures, markets, and sells generic and proprietary injectable, inhalation, and intranasal products in the United States, China, and France. It offers BAQSIMI, a nasal spray for the treatment of severe hypoglycemia; Primatene Mist, an over-the-counter epinephrine inhalation product for the temporary relief of mild symptoms of intermittent asthma; Enoxaparin to prevent and treat deep vein thrombosis; REXTOVY and Naloxone for opioid overdose; Glucagon for injection emergency kit; and Cortrosyn, for use as a diagnostic agent in the screening of patients with adrenocortical insufficiency. The company also provides Amphadase, a bovine-sourced hyaluronidase injection; Epinephrine injection for allergic reactions; Lidocaine jelly, an anesthetic product for urological procedures; Lidocaine topical solution for various procedures; Phytonadione injection, a vitamin K1 injection for newborn babies; emergency syringe products; morphine injection for use with patient-controlled analgesia pumps; and Lorazepam injection for surgery and medical procedures. In addition, it offers Neostigmine methylsulfate injection to treat myasthenia gravis and to reverse the effects of muscle relaxants; Isoproterenol hydrochloride injection for mild or transient episodes of heart block; Ganirelix Acetate injection for the inhibition of premature luteinizing hormone surges; Vasopressin to increase blood pressure; and Regadenoson, a stress agent for radionuclide myocardial perfusion imaging, as well as Albuterol Sulfate inhalation aerosol. Further, the company distributes recombinant human insulin APIs and porcine insulin API. Additionally, it develops generic product candidates, such as injectable, inhalation, and analytical technologies; biosimial product candidates; and intranasal epinephrine for the treatment of allergic reactions. The company was founded in 1996 and is headquartered in Rancho Cucamonga, California.</t>
  </si>
  <si>
    <t>Amphastar Pharmaceuticals, Inc.</t>
  </si>
  <si>
    <t>NasdaqGS:AMPH</t>
  </si>
  <si>
    <t>Recursion Pharmaceuticals, Inc. operates as a clinical-stage biotechnology company, engages in the decoding biology and chemistry by integrating technological innovations across biology, chemistry, automation, data science, and engineering to industrialize drug discovery in the United States. The company develops REC-994, which is in Phase 2 clinical trial to treat cerebral cavernous malformation; REC-2282, which is in Phase 2/3 clinical trial for the treatment of neurofibromatosis type 2; REC-4881, which is in Phase 1b/2 clinical trial to treat familial adenomatous polyposis; REC-3964, which is in Phase 1 clinical trial to treat Clostridioides difficile infection; and REC-4881, which is in Phase 2 clinical trial to treat AXIN1 or APC mutant cancers. Its preclinical stage product includes RBM39 to treat HR-proficient ovarian cancer. The company has collaboration and agreement with Bayer AG; the University of Utah Research Foundation; Ohio State Innovation Foundation; Roche &amp; Genentech; and Takeda Pharmaceutical Company Limited. Recursion Pharmaceuticals, Inc. was incorporated in 2013 and is headquartered in Salt Lake City, Utah.</t>
  </si>
  <si>
    <t>Recursion Pharmaceuticals, Inc.</t>
  </si>
  <si>
    <t>NasdaqGS:RXRX</t>
  </si>
  <si>
    <t>NeoGenomics, Inc. operates a network of cancer-focused testing laboratories in the United States and the United Kingdom. It operates through two segments: Clinical Services and Advanced Diagnostics. The company offers testing services to hospitals, academic centers, pathologists, oncologists, clinicians, pharmaceutical companies, and clinical laboratories. It also provides cytogenetics testing services to study normal and abnormal chromosomes and their relationship to diseases; fluorescence in-situ hybridization testing services that focus on detecting and locating the presence or absence of specific DNA sequences and genes on chromosomes; flow cytometry testing services to measure the characteristics of cell populations; and immunohistochemistry and digital imaging testing services to localize cellular proteins in tissue section, as well as to allow clients to visualize scanned slides, and perform quantitative analysis for various stains. In addition, the company offers molecular testing services, which focus on the analysis of DNA and/or RNA, and the structure and function of genes at the molecular level; morphologic analysis, which is the process of analyzing cells under the microscope by a pathologist for the purpose of diagnosis; and testing services in support of its pharmaceutical clients’ oncology programs covering discovery and commercialization. NeoGenomics, Inc. was founded in 2001 and is headquartered in Fort Myers, Florida.</t>
  </si>
  <si>
    <t>NeoGenomics, Inc.</t>
  </si>
  <si>
    <t>NasdaqCM:NEO</t>
  </si>
  <si>
    <t>Zenas BioPharma, Inc., a clinical-stage biopharmaceutical company, engages in the development and commercialization of transformative immunology-based therapies. Its lead product candidate is obexelimab, a bifunctional monoclonal antibody designed to bind CD19 and Fc?RIIb for the treatment of various I&amp;I diseases and various indications, including immunoglobulin G4-related disease, multiple sclerosis, and systemic lupus erythematosus. The company also develops ZB002, an anti-TNFa monoclonal antibody; ZB004, a cytotoxic T-lymphocyte-associated antigen 4-immunoglobulin fusion; and ZB001, an anti-IGF-1R monoclonal antibody. The company was formerly known as Zenas BioPharma (Cayman) Limited and changed its name to Zenas BioPharma, Inc. in August 2023. The company was incorporated in 2019 and is headquartered in Waltham, Massachusetts.</t>
  </si>
  <si>
    <t>Zenas BioPharma, Inc.</t>
  </si>
  <si>
    <t>NasdaqGS:ZBIO</t>
  </si>
  <si>
    <t>Omnicell, Inc., together with its subsidiaries, provides medication management solutions and adherence tools for healthcare systems and pharmacies the United States and internationally. The company offers point of care automation solutions to improve clinician workflows; XT Series automated dispensing systems for medications and supplies used in nursing units and other clinical areas of the hospital; and specialized automated dispensing systems for hospitals, health systems, and post-acute care facilities. It also provides central pharmacy dispensing services; IV compounding services; turnkey solution designed to help health systems establish, manage, and optimize an entity-owned specialty pharmacy, as well as support onsite management of specialty pharmacy services, including payer contracting, staffing, licensing, and 340B program administration. In addition, the company offers inventory optimization services comprising predictive and prescriptive analytics, benchmarking, workflow tools, and clinical resources, as well as medication inventory visibility; patient engagement, clinical, and financial solutions; medication adherence solutions, which include single-dose automation solutions, automated and semi-automated filling equipment, various medication blister card packaging and packaging supplies; and software that guides users through the manual filling process. Further, it provides professional services, such as technology installation, program management, customer education and training, change management services, and related offerings; technical services comprising post-installation support and maintenance via phone and/or web, on-site service, parts, and access to software upgrades; and retail pharmacy and hospital automation outside the United States business. The company was formerly known as Omnicell Technologies, Inc. and changed its name to Omnicell, Inc. in 2001. The company was incorporated in 1992 and is headquartered in Fort Worth, Texas.</t>
  </si>
  <si>
    <t>Omnicell, Inc.</t>
  </si>
  <si>
    <t>NasdaqGS:OMCL</t>
  </si>
  <si>
    <t>10x Genomics, Inc., a life science technology company, develops and sells instruments, consumables, and software for analyzing biological systems in the Americas, Europe, the Middle East, Africa, China, and the Asia Pacific. It offers Chromium platform that enables analysis of individual biological components, as well as includes microfluidic chips and related consumables, Chromium X Series, and Chromium instruments; Visium platform includes Spatial Gene Expression, HD Spatial Gene Expression, and Spatial Gene and Protein Expression assays, as well as the Visium CytAssist, an instrument designed to simplify and optimize the Visium solution workflow by facilitating the transfer of transcriptomic analytes from standard glass slides to Visium slides; and Xenium Analyzer instrument enables researchers to detect and preserve the cellular location of hundreds of RNA targets directly in a fresh frozen or FFPE tissue section. It serves various academic, government, biopharmaceutical, biotechnology, and other institutions. The company was formerly known as 10X Technologies, Inc. and changed its name to 10x Genomics, Inc. in November 2014. 10x Genomics, Inc. was incorporated in 2012 and is headquartered in Pleasanton, California.</t>
  </si>
  <si>
    <t>10x Genomics, Inc.</t>
  </si>
  <si>
    <t>NasdaqGS:TXG</t>
  </si>
  <si>
    <t>U.S. Physical Therapy, Inc. operates and manages outpatient physical therapy clinics. The company operates through two segments, Physical Therapy Operations and Industrial Injury Prevention Services. The company provides pre-and post-operative care and treatment for orthopedic-related disorders, sports-related injuries, preventative care, rehabilitation of injured workers, and neurological-related injuries. It offers industrial injury prevention services, including onsite injury prevention and rehabilitation, performance optimization, post-offer employment testing, functional capacity evaluations, and ergonomic assessments through physical therapists and specialized certified athletic trainers for Fortune 500 companies, and other clients comprising insurers and their contractors. U.S. Physical Therapy, Inc. was founded in 1990 and is based in Houston, Texas.</t>
  </si>
  <si>
    <t>U.S. Physical Therapy, Inc.</t>
  </si>
  <si>
    <t>NYSE:USPH</t>
  </si>
  <si>
    <t>Harrow, Inc., an eyecare pharmaceutical company, engages in the discovery, development, and commercialization of ophthalmic pharmaceutical products. The company offers ImprimisRx, an ophthalmology-focused compounded medications. It provides IHEEZO, a chloroprocaine hydrochloride ophthalmic gel; ophthalmic solutions, including IOPIDINE, VEVYE, and ZERVIATE; MAXITROL eye drops; ILEVRO and NEVANAC, a non-steroidal and anti-inflammatory eye drop for pain and inflammation associated with cataract surgery; VIGAMOX, a fluoroquinolone antibiotic eye drop for the treatment of bacterial conjunctivitis; MAXIDEX and FLAREX, a steroid eye drop for steroid-responsive inflammatory conditions of the palpebral and bulbar conjunctiva, cornea, and anterior segment of the globe and the eye; TRIESENCE, a steroid injection for the treatment of ophthalmic diseases and for visualization during vitrectomy; and NATACYN, a sterile, antifungal drug for the treatment of fungal blepharitis, conjunctivitis, and keratitis. In addition, it offers TOBRADEX ST, a tobramycin and dexamethasone ophthalmic suspension; VERKAZIA cyclosporine ophthalmic emulsion; NEVANAC, a non-steroidal, anti-inflammatory eye drop; and FRESHKOTE preservative free (PF) is a lubricant eye drop. The company was formerly known as Harrow Health, Inc. and changed its name to Harrow, Inc. in September 2023. Harrow, Inc. was founded in 1998 and is headquartered in Nashville, Tennessee.</t>
  </si>
  <si>
    <t>Harrow, Inc.</t>
  </si>
  <si>
    <t>NasdaqGM:HROW</t>
  </si>
  <si>
    <t>Precigen, Inc.,a discovery and clinical-stage biopharmaceutical company, develops gene and cell therapies using precision technology to target diseases in areas of immuno-oncology, autoimmune disorders, and infectious diseases. It operates through two segments, Biopharmaceuticals and Exemplar. The company offers therapeutic platforms consisting of AdenoVerse platform, which utilizes a library of proprietary adenovectors for gene delivery of therapeutic effectors, immunomodulators, and vaccine antigen; and UltraCAR-T to provide chimeric antigen receptor T cell therapies for cancer patients. It also develops programs based on the UltraCAR-T platform, including PRGN-3005 in Phase 1b clinical trial to treat advanced ovarian, fallopian tube, or primary peritoneal cancer; PRGN-3006 in Phase 1b trial for patients with relapsed or refractory acute myeloid leukemia and high-risk myelodysplastic syndromes; and PRGN-3007 in Phase 1/1b trial for the treatment of advanced receptor tyrosine kinase-like orphan receptor 1-positive, hematologic, and solid tumors. In addition, the company is developing programs based on the AdenoVerse immunotherapy platform comprising PRGN-2009 in Phase 2 trial for patients with HPV+ solid tumors; PRGN-2012 in Phase ½ trial to treat recurrent respiratory papillomatosis; and AG019, which is in Phase 1b/2a trial, to treat type 1 diabetes mellitus. Further, it provides UltraPorator, a proprietary electroporation device; and develops research models and services for healthcare research applications. The company was formerly known as Intrexon Corporation and changed its name to Precigen, Inc. in February 2020. Precigen, Inc. was founded in 1998 and is headquartered in Germantown, Maryland.</t>
  </si>
  <si>
    <t>Precigen, Inc.</t>
  </si>
  <si>
    <t>NasdaqGS:PGEN</t>
  </si>
  <si>
    <t>BGM Group Ltd., through its subsidiaries, operates as a pharmaceutical and chemical company in China. It offers oxytetracycline products, including Qilian Shan oxytetracycline tablets to prevent and treat a range of diseases in chickens, turkeys, cattle, swine, and human; and Qilian Shan oxytetracycline active pharmaceutical ingredients, which are used by pharmaceutical companies in the manufacturing of medications that use oxytetracycline as an active ingredient. The company also provides licorice products, such as Gan Di Xin, a medicine made from raw licorice materials; Qilian Shan licorice extract, an ingredient for pharmaceutical companies to manufacture traditional licorice tablets; and Qilian Shan licorice liquid extract, an ingredient for medical preparation companies to produce compound licorice oral solutions. In addition, it offers traditional Chinese medicine derivatives products comprising Ahan antibacterial paste that is used to treat refractory chronic skin diseases; heparin products, including heparin sodium preparation, an ingredient for pharmaceutical companies to produce medications used in treating cardiovascular diseases, cerebrovascular diseases, and hemodialysis; and sausage casings, such as Zhu Xiaochang sausage casings for culinary purposes. Further, the company provides Fertilizer products comprising Xiongguan organic fertilizers to improve crop yield, increase soil’s chemical properties, and reduce soil compaction; and Xiongguan organic-inorganic compound fertilizers for plant growth. Additionally, it focuses on the AI-driven commercialization of DuXiaoBao platform. BGM Group Ltd. is based in Chengdu, China.</t>
  </si>
  <si>
    <t>BGM Group Ltd.</t>
  </si>
  <si>
    <t>NasdaqCM:BGM</t>
  </si>
  <si>
    <t>uniQure N.V. develops treatments for patients suffering from rare and other devastating diseases in the United States. The company offers HEMGENIX that allows people living with hemophilia B to produce factor IX, which can lower the risk of bleeding. Its lead product candidate is AMT-130, a gene therapy candidate, which is in Phase I/II clinical study for the treatment of Huntington’s disease. The company also develops AMT-260, which is in Phase I/IIa clinical trial for the treatment of mesial temporal lobe epilepsy; AMT-162, which is in Phase I/IIa clinical trial to treat superoxide dismutase enzyme-amyotrophic lateral sclerosis; and AMT-191, an investigational gene therapy candidate which is in phase I/IIa clinical trial for the treatment of fabry disease. It has a licensing agreement with Apic Bio to develop, manufacture, and commercialize intrathecally administered investigational gene therapy for ALS caused by mutations in SOD-1; and development and commercial supply agreement with CLS Bhering. uniQure N.V. was founded in 1998 and is headquartered in Amsterdam, the Netherlands.</t>
  </si>
  <si>
    <t>uniQure N.V.</t>
  </si>
  <si>
    <t>NasdaqGS:QURE</t>
  </si>
  <si>
    <t>IDEAYA Biosciences, Inc., a precision medicine oncology company, discovers and develops targeted therapeutics for patient populations selected using molecular diagnostics in the United States. The company’s products in development include IDE196, a protein kinase C inhibitor that is in Phase 2/3 clinical trials for genetically defined cancers having GNAQ or GNA11 gene mutations; IDE397, a methionine adenosyltransferase 2a inhibitor that is in Phase 2 clinical trials for patients with solid tumors having methylthioadenosine phosphorylase gene deletions, such as non-small cell lung (SCLC) and MTAP-deletion urothelial cancer; IDE849, a DLL3 antibody drug conjugate inhibitor that is in Phase 1 clinical trial for the treatment of SCLC and neuroendocrine tumors; IDE275, a Werner Helicase inhibitor that is in Phase 1 clinical trial for patients having tumors with high microsatellite instability; IDE161, a poly ADP-ribose glycohydrolase inhibitor that is in Phase 1/2 clinical trial to treat tumors with homologous recombination deficiency (HRD), and other genetic or molecular signatures; IDE705 (GSK101), a Poly Theta Helicase inhibitor that is in Phase 1 clinical trial for the treatment of tumors with BRCA or other mutations associated with HRD. It also develops preclinical programs, including IDE892, a MTA-cooperative PRMT5 inhibitor; IDE034, a B7H3/PTK7 topo-I-payload bispecific BsADC; and IDE251, a KAT6/7 inhibitor. In addition, the company offers preclinical research programs focused on pharmacological inhibition; DECIPHER dual CRISPR library for synthetic lethality target and biomarker discovery; and INQUIRE chemical library and HARMONY machine-learning engines to enhance its drug discovery platform. The company has strategic alliances with GlaxoSmithKline, Pfizer Inc., Gilead Sciences, Inc., Merck, Biocytogen, Cancer Research UK, and the University of Manchester. IDEAYA Biosciences, Inc. was incorporated in 2015 and is headquartered in South San Francisco, California.</t>
  </si>
  <si>
    <t>IDEAYA Biosciences, Inc.</t>
  </si>
  <si>
    <t>NasdaqGS:IDYA</t>
  </si>
  <si>
    <t>Denali Therapeutics Inc., a biopharmaceutical company, discovers and develops therapeutics to treat neurodegenerative and lysosomal storage diseases. The company develops Eclitasertib (SAR443122/DNL758) RIPK1 inhibitor program for peripheral inflammatory diseases; DNL343 eIF2B activator program for amyotrophic lateral sclerosis; BIIB122/DNL151 LRRK2 inhibitor program for Parkinson's disease; TAK-594/DNL593 program for frontotemporal dementia-granulin; DNL126 program for MPS IIIA (Sanfilippo Syndrome A); and DNL310 Tividenofusp alfa, an enzyme replacement therapy program for MPS II (Hunter Syndrome). Its Enzyme TransportVehicle (TV) programs include DNL952 for the treatment of Pompe disease; DNL111 for Parkinson’s and Gaucher diseases; and DNL622 for Hurler syndrome (MPS I). The company’s OTV programs also comprise DNL628 targeting tau for Alzheimer’s disease; and DNL422 targeting alpha synuclein for Parkinson’s disease, as well as antibody TV program includes DNL921 targeting Abeta for treating Alzheimer’s disease. The company was formerly known as SPR Pharma Inc. and changed its name to Denali Therapeutics Inc. in March 2015. Denali Therapeutics Inc. was incorporated in 2013 and is headquartered in South San Francisco, California.</t>
  </si>
  <si>
    <t>Denali Therapeutics Inc.</t>
  </si>
  <si>
    <t>NasdaqGS:DNLI</t>
  </si>
  <si>
    <t>Terns Pharmaceuticals, Inc., a clinical-stage biopharmaceutical company, develops small-molecule product candidates for the treatment of oncology and obesity. The company develops TERN-701, an allosteric BCR-ABL tyrosine kinase inhibitor (TKI) that is in Phase 1 clinical trial for chronic myeloid leukemia (CML), a form of cancer that starts in bone marrow. It also develops TERN-501, a thyroid hormone receptor beta agonist with enhanced liver distribution and metabolic stability that is in Phase IIa clinical trial for the treatment of metabolic dysfunction-associated steatohepatitis (MASH); and TERN-601, a small-molecule Glucagon-Like Peptide-1 receptor agonist program that is intended to orally be administered for obesity, as well as TERN-800 series of small-molecule glucose-dependent insulinotropic polypeptide receptor (GIPR) modulators for obesity. The company was incorporated in 2016 and is headquartered in Foster City, California.</t>
  </si>
  <si>
    <t>Terns Pharmaceuticals, Inc.</t>
  </si>
  <si>
    <t>NasdaqGS:TERN</t>
  </si>
  <si>
    <t>Aurinia Pharmaceuticals Inc. is a biopharmaceutical company that engages in delivering therapies to people living with autoimmune diseases with high unmet medical needs. It offers LUPKYNIS (voclosporin), an oral therapy for the treatment of adult patients with active lupus nephritis. The company also develops AUR200, a dual inhibitor of B cell activating factor and a proliferation inducing ligand for the potential treatment of autoimmune diseases. It has a collaboration and license agreement with Otsuka Pharmaceutical Co., Ltd. The company was incorporated in 1993 and is headquartered in Edmonton, Canada.</t>
  </si>
  <si>
    <t>Aurinia Pharmaceuticals Inc.</t>
  </si>
  <si>
    <t>NasdaqGM:AUPH</t>
  </si>
  <si>
    <t>Progyny, Inc., a benefits management company, provides fertility, family building, and women’s health benefits solutions in the United States. The company offers fertility benefits solutions, such as differentiated benefits plan design that includes smart cycle treatment bundle; personalized concierge-style member support services; and a selective network of fertility specialists. It also offers Progyny Rx, an integrated pharmacy benefits solution that provides access to the medications needed during their treatment and offers care management services. In addition, the company offers assistance service program where various services can be offered through a reimbursement program, including adoption, surrogacy, doula, and travel reimbursement when travel is required to receive medical services. The company was formerly known as Auxogyn, Inc. and changed its name to Progyny, Inc. in 2015. Progyny, Inc. was incorporated in 2008 and is headquartered in New York, New York.</t>
  </si>
  <si>
    <t>Progyny, Inc.</t>
  </si>
  <si>
    <t>NasdaqGS:PGNY</t>
  </si>
  <si>
    <t>National HealthCare Corporation engages in the operation of services to skilled nursing facilities, assisted and independent living facilities, homecare and hospice agencies, and health hospitals. It operates through two segments: Inpatient and Homecare and Hospice Services. The company’s skilled nursing facilities offer licensed therapy services, nutrition services, social services, activities, and housekeeping and laundry services, as well as medical services prescribed by physicians; and rehabilitative services, such as physical, speech, respiratory, and occupational therapy for patients recovering from strokes, heart attacks, orthopedic conditions, neurological illnesses, or other illnesses, injuries, or disabilities. It also provides medical specialty units comprise memory care units and sub-acute nursing units that provide specialized care and programs for persons with Alzheimer’s or related disorders; and assisted living facilities offer personal care services and assistance with general activities of daily living, such as dressing, bathing, meal preparation, and medication management. Its independent living facilities offers specially designed residential units for the active and ambulatory elderly and provide various ancillary services for residents, including restaurants, activity rooms and social areas; and behavioral health services to both adults and geriatric patients with psychiatric, emotional, and addictive disorders. In addition, the company homecare agencies assist those who wish to stay at home or in assisted living residences but still require some degree of medical care or assistance with daily activities; hospice agencies that provides hospice and palliative care; and operates pharmacies, as well as managed care insurance solutions. Further, the company offers management, accounting, and financial services; and leases its properties to third party operators. The company was founded in 1971 and is based in Murfreesboro, Tennessee.</t>
  </si>
  <si>
    <t>National HealthCare Corporation</t>
  </si>
  <si>
    <t>NYSEAM:NHC</t>
  </si>
  <si>
    <t>LeMaitre Vascular, Inc. develops, manufactures, and markets medical devices and implants used in the field of vascular surgery in the Americas, Europe, the Middle Esat, Africa, and the Asia Pacific. The company offers allografts, which are cryopreserved human tissue grafts used in vascular reconstruction, and cardiac repair and reconstruction; embolectomy catheters to remove blood clots from arteries; thrombectomy catheters for removing thrombi in the venous system; occlusion catheters that temporarily occlude blood flow; and perfusion catheters to perfuse the blood and other fluids into the vasculature, as well as human cadaver tissue cryopreservation services. It also provides a suite of biologic products comprising artegraft biologic graft, a bovine carotid artery used for dialysis access; XenoSure biologic patches used for vessel closure after surgical intervention; VascuCel and CardioCel biologic patches, used in vessel repair, heart repair and reconstruction, and neonatal repairs; cardiovascular and porcine patches; carotid shunts that temporarily shunt the blood to the brain; biosynthetic vascular grafts indicated for lower extremity bypass and dialysis access; phlebectomy system for resection and ablation of varicose veins; LifeSpan vascular grafts, which are expanded polytetrafluoroethylene grafts; and vascular grafts used to bypass or replace diseased arteries. In addition, the company offers radiopaque tape, a medical-grade tape; valvulotomes, which cut or disrupt valves in the saphenous vein to function as an artery to carry blood past diseased arteries to the lower leg or the foot; and closure systems to attach vessels to one another with titanium clips instead of sutures. It markets its products through a direct sales force and distributors. The company was formerly known as Vascutech, Inc. and changed its name to LeMaitre Vascular, Inc. in April 2001. LeMaitre Vascular, Inc. was incorporated in 1983 and is headquartered in Burlington, Massachusetts.</t>
  </si>
  <si>
    <t>LeMaitre Vascular, Inc.</t>
  </si>
  <si>
    <t>NasdaqGM:LMAT</t>
  </si>
  <si>
    <t>Edgewise Therapeutics, Inc., a biopharmaceutical company, discovers, develops, and commercializes therapies for the treatment of muscle disorders. Its lead product candidate, EDG-5506, an orally administered small molecule that is in Phase II clinical trials, designed to address the root cause of dystrophinopathies including Duchenne muscular dystrophy and Becker muscular dystrophy. The company develops EDG-7500, a small molecule for the treatment of hypertrophic cardiomyopathy and other severe cardiac disorders that is in Phase I clinical trials. In addition, it develops a pipeline of precision medicine product candidates that target key muscle proteins and modulators to address genetically defined muscle disorders. The company was incorporated in 2017 and is headquartered in Boulder, Colorado.</t>
  </si>
  <si>
    <t>Edgewise Therapeutics, Inc.</t>
  </si>
  <si>
    <t>NasdaqGS:EWTX</t>
  </si>
  <si>
    <t>Guardian Pharmacy Services, Inc., a pharmacy service company, provides a suite of technology-enabled services to help residents of long-term health care facilities (LTCFs) in the United States. Its individualized clinical, drug dispensing, and administration capabilities are used to serve the needs of residents in lower acuity LTCFs, such as assisted living facilities, behavioral health facilities, and group homes. The company’s Guardian Compass includes dashboards created using data from its data warehouse to help its local pharmacies plan, track, and optimize their business operations; GuardianShield Programs for LTCFs; Order Entry QA Analyzer, which utilizes real-time rules- engine technology to examine prescriptions and detect omissions and/or errors before they become a customer service problem; and Medication Spend Analyzer to break down the monthly drug spending for each of the LTCFs. Guardian Pharmacy Services, Inc. was founded in 2003 and is headquartered in Atlanta, Georgia.</t>
  </si>
  <si>
    <t>Guardian Pharmacy Services, Inc.</t>
  </si>
  <si>
    <t>NYSE:GRDN</t>
  </si>
  <si>
    <t>UFP Technologies, Inc. designs and manufactures solutions for medical devices, sterile packaging, and other engineered custom products in the United States. The company offers protective drapes for robotic surgery, patient handling and comfort, advanced wound care, infection prevention, disposables for surgical and endoscopic procedures, packaging for medical devices, orthopedic implants, components for cardiac implants, dispenser coils for catheters, and biopharma drug manufacturing; and molded components for applications in acoustic insulation, interior trim, load floors, sunshades, SUV cargo cover handles, driveshaft damping, engine and manifold covers, quarter panels, and wheel liners. It also provides molded composites for commercial aviation and military gear for use in backpack components, knee and elbow pads, eyewear, and helmets; and custom protective case systems for applications in military ballistics panels, virtual training systems, drones, communications equipment, and rugged portable computers. The company serves the medical, aerospace and defense, industrial, and automotive markets. It markets and sells its products through a direct sales force. The company was founded in 1963 and is headquartered in Newburyport, Massachusetts.</t>
  </si>
  <si>
    <t>UFP Technologies, Inc.</t>
  </si>
  <si>
    <t>NasdaqCM:UFPT</t>
  </si>
  <si>
    <t>BioCryst Pharmaceuticals, Inc., a biotechnology company, develops oral small-molecule and injectable protein therapeutics to treat rare diseases. The company markets peramivir injection, an intravenous neuraminidase inhibitor for the treatment of acute uncomplicated influenza under the RAPIVAB, RAPIACTA, and PERAMIFLU names; and ORLADEYO, an oral serine protease inhibitor to treat hereditary angioedema. It is also developing BCX17725, a protein therapeutic for netherton syndrome which is in phase 1; Avoralstat, an ocular plasma kallikrein inhibitor for diabetic macular edema that is in preclinical phase; and BCX10013, an oral Factor D inhibitor for complement-mediated diseases, as well as developing Oral C5 Inhibitor and Oral C2 Inhibitor. The company has collaborations and in-license relationships with the Torii Pharmaceutical Co., Shionogi &amp; Co., Ltd., Green Cross Corporation; National Institute of Allergy and Infectious Diseases; Biomedical Advanced Research and Development Authority; the U.S. Department of Health and Human Services; and The University of Alabama at Birmingham, as well as Albert Einstein College of Medicine of Yeshiva University and Industrial Research, Ltd. BioCryst Pharmaceuticals, Inc. was founded in 1986 and is headquartered in Durham, North Carolina.</t>
  </si>
  <si>
    <t>BioCryst Pharmaceuticals, Inc.</t>
  </si>
  <si>
    <t>NasdaqGS:BCRX</t>
  </si>
  <si>
    <t>Vericel Corporation, a commercial-stage biopharmaceutical company, engages in the research, development, manufacture, and distribution of cellular therapies and specialty biologic products for sports medicine and severe burn care markets in North America. The company markets autologous cell therapy products comprising MACI, an autologous cultured chondrocytes on porcine collagen membrane for the repair of symptomatic, and single or multiple full-thickness cartilage defects of the knee; Epicel, a permanent skin replacement humanitarian use device for the treatment of adult and pediatric patients with deep-dermal or full-thickness burns; and NexoBrid, a biological orphan product for eschar removal in adults and pediatric patients with deep partial-thickness and/or full-thickness thermal burns. The company was formerly known as Aastrom Biosciences, Inc. and changed its name to Vericel Corporation in November 2014. Vericel Corporation was incorporated in 1989 and is headquartered in Cambridge, Massachusetts.</t>
  </si>
  <si>
    <t>Vericel Corporation</t>
  </si>
  <si>
    <t>NasdaqGM:VCEL</t>
  </si>
  <si>
    <t>Dyne Therapeutics, Inc., a clinical-stage neuromuscular disease company, focuses on discovering and developing therapeutics for neuromuscular diseases in the United States. It is developing a portfolio of muscle disease therapeutics, including programs in myotonic dystrophy type 1; duchenne muscular dystrophy; facioscapulohumeral dystrophy; and Pompe disease, as well as rare skeletal muscle, and cardiac and metabolic muscle diseases using its FORCE platform that delivers disease-modifying therapeutics. The company was incorporated in 2017 and is headquartered in Waltham, Massachusetts.</t>
  </si>
  <si>
    <t>Dyne Therapeutics, Inc.</t>
  </si>
  <si>
    <t>NasdaqGS:DYN</t>
  </si>
  <si>
    <t>Fortrea Holdings Inc., a contract research organization, provides biopharmaceutical product and medical device development solutions to pharmaceutical, biotechnology, and medical device customers worldwide. It offers clinical services that provides development and consulting services to clinical pharmacology and clinical development spectrum. The company also offers delivery models that include full service, functional service provider, and hybrid service structures. In addition, it delivers phase I – IV clinical trial management, clinical pharmacology, and consulting services. Fortrea Holdings Inc. enters into a strategic collaboration with Emery Pharma to provide rapid lot-by-lot, 1-methyl-4-nitrosopiperazine (MNP) testing of rifampin, the preferred drug for drug-drug interaction studies, to certify impurities are below the Acceptable Intake Limit set by U.S. Food and Drug Administration guidelines. Fortrea Holdings Inc. was incorporated in 2023 and is headquartered in Durham, North Carolina.</t>
  </si>
  <si>
    <t>Fortrea Holdings Inc.</t>
  </si>
  <si>
    <t>NasdaqGS:FTRE</t>
  </si>
  <si>
    <t>Neogen Corporation develops, manufactures, and markets various products and services for food and animal safety in the United States and internationally. It operates through two segments, Food Safety and Animal Safety. The Food Safety segment offers diagnostic test kits and complementary products to detect dangerous and unintended substances in human food and animal feed, including foodborne pathogens, spoilage organisms, natural toxins, food allergens, ruminant by-products, meat speciation, drug residues, pesticide residues, and general sanitation concerns, as well as food quality and nutritional components. It also provides software systems that help testers analyze and store results; natural toxin tests; rapid sanitation tests; culture and prepared media products; filter tests for microbial analysis of water; sample collection products; and food safety analysis laboratory services. This segment sells its products to the milling and grain, meat and poultry, ready-to-eat, fruits and vegetables, seafood, dairy, beverage, water, healthcare, traditional culture media markets, food service, and dietary supplements markets. Its Animal Safety segment provides reagents and test kits for use in immunoassay production, forensic and animal toxicology, and life science research, as well as colorimetric and chemiluminescent substrates; veterinary instruments and disposables; animal care and other products, including digestive aids and nutritional supplements; rodent and insect control products, and disinfectants; and genomics services, such as DNA genotyping, sequencing, and trait analysis for livestock and companion animals. This segment sells its products to companion animal veterinarians; livestock producers, veterinarians, and breed associations; retailers; breeding and genetics companies; diagnostic labs and universities; distributors; and other manufacturers and government agencies. Neogen Corporation was incorporated in 1981 and is headquartered in Lansing, Michigan.</t>
  </si>
  <si>
    <t>Neogen Corporation</t>
  </si>
  <si>
    <t>NasdaqGS:NEOG</t>
  </si>
  <si>
    <t>Establishment Labs Holdings Inc., a medical technology company, manufactures and markets medical devices for aesthetic and reconstructive plastic surgeries. The company offers silicone gel-filled breast implants under the Motiva Implants brand. It also provides breast tissue expanders. The company sells products to physicians, hospitals, and clinics through distributors and its direct sales force in Europe, the Middle East, Africa, Latin America, the Asia-Pacific, and North America. Establishment Labs Holdings Inc. was incorporated in 2004 and is headquartered in Alajuela, Costa Rica.</t>
  </si>
  <si>
    <t>Establishment Labs Holdings Inc.</t>
  </si>
  <si>
    <t>NasdaqCM:ESTA</t>
  </si>
  <si>
    <t>HeartFlow, Inc., a medical technology company, provides non-invasive solutions for diagnosing and managing coronary artery diseases worldwide. Its HeartFlow Platform uses AI and computational fluid dynamics to creates a personalized 3D model of a patient’s heart from a single coronary computed tomography angiography, a specialized type of scan that provides detailed images of the heart’s arteries. The company’s platform provides insights on blood flow, stenosis, and plaque volume and composition by overcoming the limitations of traditional non-invasive imaging tests. The company was founded in 2007 and is headquartered in Mountain View, California.</t>
  </si>
  <si>
    <t>HeartFlow, Inc.</t>
  </si>
  <si>
    <t>NasdaqGS:HTFL</t>
  </si>
  <si>
    <t>Addus HomeCare Corporation, together with its subsidiaries, provides personal care services to elderly, chronically ill, disabled persons, and individuals who are at risk of hospitalization or institutionalization in the United States. It operates through three segments: Personal Care, Hospice, and Home Health. The Personal Care segment provides non-medical assistance with activities of daily living. This segment offers services that include assistance with bathing, grooming, oral care, feeding and dressing, medication reminders, meal planning and preparation, housekeeping, and transportation services. The Hospice segment provides palliative nursing care, social work, spiritual counseling, homemaker, and bereavement counseling services for people who are terminally ill, as well as related services for their families. The Home Health segment offers skilled nursing and physical, occupational, and speech therapy for the individuals who requires assistance during an illness or after hospitalization. The company serves federal, state, and local governmental agencies; managed care organizations; commercial insurers; and private individuals. Addus HomeCare Corporation was founded in 1979 and is headquartered in Frisco, Texas.</t>
  </si>
  <si>
    <t>Addus HomeCare Corporation</t>
  </si>
  <si>
    <t>NasdaqGS:ADUS</t>
  </si>
  <si>
    <t>Collegium Pharmaceutical, Inc., a specialty pharmaceutical company, engages in the development and commercialization of medicines for pain management. The company’s portfolio includes Jornay PM, a central nervous system stimulant prescription medicine that contains methylphenidate HCl for the treatment of attention deficit hyperactivity disorder; Belbuca, a buccal film that contains buprenorphine for severe and persistent pain that requires an extended treatment period; Xtampza ER, an abuse-deterrent, extended-release, oral formulation of oxycodone for the management of pain severe enough to require daily; Nucynta ER and Nucynta IR, which are extended-release and immediate-release oral formulations of tapentadol, indicated for the management of acute, severe, and persistent pain; and Symproic, an oral formulation of naldemedine for the treatment of opioid-induced constipation in adult patients with chronic non-cancer pain. The company was formerly known as Collegium Pharmaceuticals, Inc. and changed its name to Collegium Pharmaceutical, Inc. in October 2003. Collegium Pharmaceutical, Inc. was incorporated in 2002 and is headquartered in Stoughton, Massachusetts.</t>
  </si>
  <si>
    <t>Collegium Pharmaceutical, Inc.</t>
  </si>
  <si>
    <t>NasdaqGS:COLL</t>
  </si>
  <si>
    <t>ANI Pharmaceuticals, Inc., a biopharmaceutical company, develops, manufactures, and markets branded and generic pharmaceutical products in the United States and internationally. The company provides injectables, softgel capsules, and Cortrophin gel, as well as ILUVIEN and YUTIQ products. It also manufactures oral solid dose products, semi-solids, liquids, topicals, controlled substances, and potent products. It markets, sells, and distributes its products through wholesalers, retail market chains, distributors and specialty pharmacies, group purchasing organizations, specialty pharmacies, hospitals, clinics, and physicians. ANI Pharmaceuticals, Inc. was incorporated in 2001 and is headquartered in Baudette, Minnesota.</t>
  </si>
  <si>
    <t>ANI Pharmaceuticals, Inc.</t>
  </si>
  <si>
    <t>NasdaqGM:ANIP</t>
  </si>
  <si>
    <t>CONMED Corporation, a medical technology company, develops, manufactures, and sells devices and equipment for surgical procedures in the United States and internationally. The company offers orthopedic surgery products, including BioBrace, TruShot with Y-Knot All-In-One Soft Tissue Fixation System, Y-knot All-Suture Anchors, and Agro Knotless Suture Anchors, which provide clinical solutions to orthopedic surgeons for the augmentation and repair of soft tissue injuries, as well as provides supporting products that enable surgeons to perform minimally invasive sports medicine surgeries. It markets orthopedic surgery products under the Hall, CONMED Linvatec, Concept, and Shutt brands. It also provides battery-powered and autoclavable bone power tool systems for use in orthopedic, arthroscopic, oral/maxillofacial, podiatric, spinal, and cardiothoracic surgeries under Hall surgical brand name. In addition, the company offers general surgery products, including clinical insufflation systems under AirSeal brand; smoke removal devices under Buffalo Filter brand; endomechanical products, such as tissue retrieval bags, trocars, suction irrigation devices, graspers, scissors, and dissectors used in minimally invasive surgeries; and electrosurgical solution comprising monopolar and bipolar generators, argon beam coagulation generators, handpieces, smoke management systems and other accessories. Further, the company provides endoscopic technologies, including therapeutic and diagnostic products for use in gastroenterology procedures, and products for the treatment of diseases of the dilatation, hemostasis, biliary, structure management, and infection prevention; and patient monitoring, including ECG and EEG electrodes, and cardiac defibrillation pads. It markets its products directly to hospitals, surgery centers, and other healthcare institutions, as well as through medical specialty distributors. The company was incorporated in 1970 and is headquartered in Largo, Florida.</t>
  </si>
  <si>
    <t>CONMED Corporation</t>
  </si>
  <si>
    <t>NYSE:CNMD</t>
  </si>
  <si>
    <t>Pediatrix Medical Group, Inc., together with its subsidiaries, provides newborn, maternal-fetal, and other pediatric subspecialty care services in the United States. It offers neonatal care services, such as clinical care to babies born prematurely or with complications within specific units at hospitals through neonatal physician subspecialists, neonatal nurse practitioners, and other pediatric clinicians. The company also provides maternal-fetal care services, including inpatient and office-based clinical care to expectant mothers and unborn babies through affiliated maternal-fetal medicine subspecialists, as well as obstetricians and other clinicians, including maternal-fetal medicine nurse practitioners, certified nurse mid-wives, sonographers, and genetic counselors. In addition, it offers other pediatric subspecialty care services, such as pediatric intensivists, pediatric hospitalists, pediatric surgeons, and other newborn and pediatric care, as well as newborn hearing screening, and support services in hospitals, pediatric emergency rooms, labor and delivery areas, and nursery and pediatric departments. The company was formerly known as MEDNAX, Inc. and changed its name to Pediatrix Medical Group, Inc. in July 2022. Pediatrix Medical Group, Inc. was founded in 1979 and is based in Sunrise, Florida.</t>
  </si>
  <si>
    <t>Pediatrix Medical Group, Inc.</t>
  </si>
  <si>
    <t>NYSE:MD</t>
  </si>
  <si>
    <t>Embecta Corp., a medical device company, focuses on the provision of various solutions to enhance the health and wellbeing of people living with diabetes in the United States and internationally. The company’s products include pen needles, syringes, and safety injection devices, as well as digital applications to assist people with managing patient’s diabetes. It primarily sells its products to wholesalers and distributors. The company was formerly known as Berra Newco, Inc. Embecta Corp. was founded in 1924 and is headquartered in Parsippany, New Jersey.</t>
  </si>
  <si>
    <t>Embecta Corp.</t>
  </si>
  <si>
    <t>NasdaqGS:EMBC</t>
  </si>
  <si>
    <t>Ocular Therapeutix, Inc., a biopharmaceutical company, engages in the development and commercialization of therapies for retinal diseases and other eye conditions using its bioresorbable hydrogel-based formulation technology in the United States. The company markets DEXTENZA, a dexamethasone ophthalmic insert to treat post-surgical ocular inflammation and pain following ophthalmic surgery, as well as allergic conjunctivitis. It is also developing AXPAXLI, an axitinib intravitreal hydrogel that is in phase 3 clinical trials for the treatment of wet age-related macular degeneration and in Phase 1 clinical trials for the treatment of non-proliferative diabetic retinopathy; PAXTRAVA, a travoprost intracameral hydrogel, which is in phase 2 clinical trials for the treatment of open-angle glaucoma or ocular hypertension. The company has a license agreement and collaboration with AffaMed Therapeutics Limited for the development and commercialization of DEXTENZA and PAXTRAVA. Ocular Therapeutix, Inc. was incorporated in 2006 and is headquartered in Bedford, Massachusetts.</t>
  </si>
  <si>
    <t>Ocular Therapeutix, Inc.</t>
  </si>
  <si>
    <t>NasdaqGM:OCUL</t>
  </si>
  <si>
    <t>Adaptive Biotechnologies Corporation, a commercial-stage company, develops an immune medicine platform for the diagnosis and treatment of various diseases. The company offers immunosequencing platform which combines a suite of proprietary chemistry, computational biology, and machine learning to generate clinical immunomics data to decode the adaptive immune system. It also provides clonoSEQ diagnostic test which detects and monitors the remaining number of cancer cells that are present in a patient’s body during and after treatment, known as Minimal Residual Disease (MRD). The company offers products and services for life sciences research, clinical diagnostics, and drug discovery applications. It has strategic collaborations with Genentech, Inc. for the development, manufacture, and commercialization of neoantigen directed T cell therapies for the treatment of a range of cancers. The company was formerly known as Adaptive TCR Corporation and changed its name to Adaptive Biotechnologies Corporation in December 2011. Adaptive Biotechnologies Corporation was incorporated in 2009 and is headquartered in Seattle, Washington.</t>
  </si>
  <si>
    <t>Adaptive Biotechnologies Corporation</t>
  </si>
  <si>
    <t>NasdaqGS:ADPT</t>
  </si>
  <si>
    <t>Soleno Therapeutics, Inc., a clinical-stage biopharmaceutical company, focuses on the development and commercialization of novel therapeutics for the treatment of rare diseases. Its lead product candidate is Diazoxide Choline Extended-Release tablets, a once-daily oral tablet which is in Phase III clinical trials for the treatment of Prader-Willi Syndrome. The company was formerly known as Capnia, Inc. and changed its name to Soleno Therapeutics, Inc. in May 2017. Soleno Therapeutics, Inc. was incorporated in 1999 and is headquartered in Redwood City, California.</t>
  </si>
  <si>
    <t>Soleno Therapeutics, Inc.</t>
  </si>
  <si>
    <t>NasdaqCM:SLNO</t>
  </si>
  <si>
    <t>Catalyst Pharmaceuticals, Inc., a commercial-stage biopharmaceutical company, focuses on developing and commercializing medicines for patients living with rare diseases in the United States. It offers Firdapse for the treatment of patients with lambert-eaton myasthenic syndrome (LEMS); Fycompa, a novel non-competitive selective antagonist at the postsynaptic ionotropic alpha-amino-3-hydroxy-5-methyl-4-isoxazolepropionic acid glutamate receptor that is used to treat focal onset seizures, as well as tonic-clonic seizures; Ruzurgi for the treatment of pediatric LEMS patients; and AGAMREE, a corticosteroid for the treatment of duchenne muscular dystrophy. The company has license agreements with BioMarin Pharmaceutical Inc.; and a collaboration and license agreement with Endo Ventures Limited for the development and commercialization of generic Sabril tablets. Catalyst Pharmaceuticals, Inc. was founded in 2002 and is based in Coral Gables, Florida.</t>
  </si>
  <si>
    <t>Catalyst Pharmaceuticals, Inc.</t>
  </si>
  <si>
    <t>NasdaqCM:CPRX</t>
  </si>
  <si>
    <t>Inspire Medical Systems, Inc., a medical technology company, focuses on the development and commercialization of minimally invasive solutions for patients with obstructive sleep apnea (OSA) in the United States and internationally. The company offers Inspire system, a neurostimulation technology that provides a safe and effective treatment for moderate to severe OSA. It also develops a novel, closed-loop solution that continuously monitors a patient’s breathing and delivers mild hypoglossal nerve stimulation to maintain an open airway. The company was incorporated in 2007 and is headquartered in Golden Valley, Minnesota.</t>
  </si>
  <si>
    <t>Inspire Medical Systems, Inc.</t>
  </si>
  <si>
    <t>NYSE:INSP</t>
  </si>
  <si>
    <t>Avadel Pharmaceuticals plc operates as a biopharmaceutical company in the United States. Its lead product candidate is the LUMRYZ, a formulation of sodium oxybate, which is in a Phase 3 clinical trial for the treatment of cataplexy or excessive daytime sleepiness in patients seven years of age and older with narcolepsy. The company was formerly known as Flamel Technologies SA and changed its name to Avadel Pharmaceuticals plc in January 2017. Avadel Pharmaceuticals plc was incorporated in 2015 and is headquartered in Dublin 2, Ireland.</t>
  </si>
  <si>
    <t>Avadel Pharmaceuticals plc</t>
  </si>
  <si>
    <t>NasdaqGM:AVDL</t>
  </si>
  <si>
    <t>Supernus Pharmaceuticals, Inc., a biopharmaceutical company, develops and commercializes products for the treatment of central nervous system (CNS) diseases in the United States. The company offers Qelbree, a non-stimulant indicated for the treatment of attention-deficit hyperactivity disorder (ADHD); GOCOVRI for the treatment of dyskinesia and levodopa/carbidopa in patients with Parkinson's Disease (PD); Oxtellar XR, an extended-release oxcarbazepine product indicated for the monotherapy treatment of partial onset epilepsy seizures; and APOKYN for the acute and intermittent treatment of hypomobility or off episodes in patients with advanced PD. It also provides Trokendi XR, an extended release topiramate product indicated for the treatment of epilepsy, as well as for the prophylaxis of migraine headache; XADAGO for the treatment of levodopa/carbidopa in patients with PD experiencing off episodes; and MYOBLOC, a Type B toxin product indicated for the treatment of cervical dystonia and chronic sialorrhea. In addition, the company develops ONAPGO, which received FDA approval, for the treatment of motor fluctuations in adults with advanced PD; SPN-817, a first-in-class selective acetylcholinesterase inhibitor, which is in Phase 2 clinical trial, for the treatment of epilepsy, partial seizures, Dravet syndrome, and Lennox-Gaustaut syndrome; SPN-820, a small molecule in Phase 2 clinical trial for treating resistant depression; SPN-443, a stimulant in Phase 1 trial for the treatment of ADHD/CNS; and SPN-446, a preclinical product for CNS. It markets and sells its products through pharmaceutical wholesalers, specialty pharmacies, and distributors. It has a development agreement with Navitor Inc. for the conduct of Phase 2 clinical program of SPN-820. Supernus Pharmaceuticals, Inc. was incorporated in 2005 and is based in Rockville, Maryland.</t>
  </si>
  <si>
    <t>Supernus Pharmaceuticals, Inc.</t>
  </si>
  <si>
    <t>NasdaqGM:SUPN</t>
  </si>
  <si>
    <t>Artivion, Inc. manufactures, processes, and distributes medical devices and implantable human tissues worldwide. The company provides BioGlue, a polymer consisting of bovine blood protein and an agent for cross-linking proteins for cardiac, vascular, neurologic, and pulmonary procedures; cardiac and preservation services; PhotoFix, a bovine pericardial patch; and aortic arch stent grafts, including E-vita Open NEO, E-vita Open Plus, ascyrus medical dissection stent hybrid prosthesis, E-vita THORACIC 3G products, and NEXUS products. It also offers E-xtra design engineering systems for the treatment of aortic vascular diseases; E-nside, an off-the-shelf stent graft for the treatment of thoraco-abdominal disease; E-ventus BX, a balloon-expandable peripheral stent graft for the endovascular treatment of renal and pelvic arteries; E-liac to treat aneurysmal iliac arteries and aneurysmal iliac side branches; Tuva BX, a balloon-expandable peripheral stent graft to treat arterial ruptures, aneurysms, and other peripheral vascular system pathologies; and E-tegra, a stent graft system for the treatment of infrarenal abdominal aortic aneurysms. In addition, the company offers synthetic vascular grafts for use in open aortic and peripheral vascular surgical procedures; PerClot, an absorbable powdered hemostat for use in surgical procedures; CryoVein femoral vein and CryoArtery femoral artery vascular preservation services; On-X prosthetic aortic and mitral heart valves, and the On-X ascending aortic prosthesis; CarbonAid CO2 diffusion catheters; Chord-X ePTFE sutures for mitral chordal replacement; and pyrolytic carbon coating services to medical device manufacturers. It serves physicians, hospitals, and other healthcare facilities, as well as cardiac, vascular, thoracic, and general surgeons. The company was formerly known as CryoLife, Inc. and changed its name to Artivion, Inc. in January 2022. Artivion, Inc. was incorporated in 1984 and is headquartered in Kennesaw, Georgia.</t>
  </si>
  <si>
    <t>Artivion, Inc.</t>
  </si>
  <si>
    <t>NYSE:AORT</t>
  </si>
  <si>
    <t>Sarepta Therapeutics, Inc., a commercial-stage biopharmaceutical company, focuses on the discovery and development of RNA-targeted therapeutics, gene therapies, and other genetic therapeutic modalities for the treatment of rare diseases. It offers EXONDYS 51 injection to treat Duchenne muscular dystrophy (Duchenne) in patients with confirmed mutation of the dystrophin gene that is amenable to exon 51 skipping; VYONDYS 53 for the treatment of Duchenne in patients with confirmed mutation of the dystrophin gene that is amenable to exon 53 skipping; AMONDYS 45 for the treatment of Duchenne in patients with confirmed mutation of the dystrophin gene that is amenable to exon 45 skipping; and ELEVIDYS, an adeno-associated virus based gene therapy for the treatment of ambulatory pediatric patients with Duchenne with a confirmed mutation in the Duchenne gene. The company is also developing SRP-9003, a limb-girdle muscular dystrophies gene therapy program. It has collaboration and license agreements with F. Hoffman-La Roche Ltd; Arrowhead Pharmaceuticals, Inc.; University of Western Australia; Catalent Maryland, Inc.; Nationwide Children’s Hospital; Dyno Therapeutics; Hansa Biopharma; Duke University; and Genethon. The company was incorporated in 1980 and is headquartered in Cambridge, Massachusetts.</t>
  </si>
  <si>
    <t>Sarepta Therapeutics, Inc.</t>
  </si>
  <si>
    <t>NasdaqGS:SRPT</t>
  </si>
  <si>
    <t>Owens &amp; Minor, Inc., together with its subsidiaries, operates as a healthcare solutions company worldwide. The company operates in two segments, Products &amp; Healthcare Services and Patient Direct. The Products &amp; Healthcare Services segment offers a portfolio of products and services to healthcare providers and manufacturers. Its portfolio of medical and surgical supplies includes branded products and its proprietary products. This segment also offers services to healthcare providers, including supplier management, analytics, inventory management, and clinical supply management; and various programs to provide outsourced logistics and marketing solutions to its suppliers. The Patient Direct segment provides products and services for in-home care and delivery across diabetes treatment, home respiratory therapy, and obstructive sleep apnea treatment. This segment also supplies a range of other home medical equipment; and patient care products, including ostomy, wound care, urology, and incontinence and other products and services. The company serves multi-facility networks of healthcare providers, independent hospitals, surgery centers, physicians’ practices, and networks of hospitals directly, as well as indirectly through third-party distributors. Owens &amp; Minor, Inc. was founded in 1882 and is based in Glen Allen, Virginia.</t>
  </si>
  <si>
    <t>Owens &amp; Minor, Inc.</t>
  </si>
  <si>
    <t>NYSE:OMI</t>
  </si>
  <si>
    <t>Viridian Therapeutics, Inc. engages in discovering, developing, and commercializing treatments for serious and rare diseases. The company’s product pipeline includes veligrotug, a monoclonal antibody targeting insulin-like growth factor-1 receptor that is in Phase 3 clinical trial for the treatment of thyroid eye disease (TED); and VRDN-003, a next generation IGF-1R monoclonal antibodies targeting IGF-1R and engineered of half-life extension technology, which is in Phase 3 clinical trial for the treatment of TED. It also develops portfolio of engineered anti-neonatal Fc receptor inhibitors, such as VRDN-006 and VRDN-008 for autoimmune disease. The company was formerly known as Miragen Therapeutics, Inc. and changed its name to Viridian Therapeutics, Inc. in January 2021.Viridian Therapeutics, Inc. was founded in 2010 and is headquartered in Waltham, Massachusetts.</t>
  </si>
  <si>
    <t>Viridian Therapeutics, Inc.</t>
  </si>
  <si>
    <t>NasdaqCM:VRDN</t>
  </si>
  <si>
    <t>Liquidia Corporation, a biopharmaceutical company, develops, manufactures, and commercializes various products for unmet patient needs in the United States. Its lead product candidates include YUTREPIA, an inhaled dry powder formulation of treprostinil for the treatment of pulmonary arterial hypertension (PAH) and pulmonary hypertension associated with interstitial lung disease (PH-ILD). The company also offers Remodulin, a treprostinil administered through continuous intravenous and subcutaneous infusion; and develops L606, an investigational liposomal formulation of treprostinil for the treatment of pulmonary arterial hypertension (PAH) and pulmonary hypertension associated with interstitial lung disease (PH-ILD). The company has a license agreement with Pharmosa Biopharm Inc to develop and commercialize L606, an inhaled sustained-release formulation of Treprostinil for the treatment of PAH and PH-ILD. Liquidia Corporation was founded in 2004 and is based in Morrisville, North Carolina.</t>
  </si>
  <si>
    <t>Liquidia Corporation</t>
  </si>
  <si>
    <t>NasdaqCM:LQDA</t>
  </si>
  <si>
    <t>Privia Health Group, Inc. operates as a national physician-enablement company in the United States. The company collaborates with physician practices, health plans, and health systems. It offers technology and population health tools to enhance providers’ workflows; management services organization that enable providers to focus on their patients by reducing administrative work; and single-TIN medical group that facilitates negotiating power, clinical integration, and alignment of financial incentives. The company also operates accountable care organization, which engage patients, reduce inappropriate utilization, and enhance coordination and patient quality metrics to drive value-based care; and network for purchasers and payers that enable providers to connect with new patient populations and create custom contracts. The company was founded in 2007 and is headquartered in Arlington, Virginia.</t>
  </si>
  <si>
    <t>Privia Health Group, Inc.</t>
  </si>
  <si>
    <t>NasdaqGS:PRVA</t>
  </si>
  <si>
    <t>Phibro Animal Health Corporation operates as an animal health and mineral nutrition company in the United States, Latin America and Canada, Europe, the Middle East, Africa, and the Asia Pacific. It operates through three segments: Animal Health, Mineral Nutrition, and Performance Products. The company develops, manufactures, and markets various products for food and companion animals including poultry, swine, beef and dairy cattle, aquaculture, and dogs. It also offers animal health products, such as antibacterials, anticoccidials, nutritional specialty, and vaccines and vaccine adjuvants for animal’s health and performance, food safety, and animal welfare; and engages in developing, manufacturing, and marketing of microbial and bioproducts for various applications serving animal health and nutrition, environmental, industrial, and agricultural customers. In addition, the company develops, manufactures, and markets conventionally licensed and autogenous vaccine products, as well as adjuvants for animal vaccine manufacturers. Further, it provides formulations and concentrations of trace minerals, such as zinc, copper, manganese, iron, and other compounds to fortify the daily feed requirements of their livestock’s diets and maintain optimal balance of trace elements in animals. Additionally, the company offers specialty ingredients for use in personal care, industrial chemical, and chemical catalyst industries. It sells its animal health and mineral nutrition products through local sales offices to integrated poultry, swine, and cattle producers, as well as through commercial animal feed manufacturers, wholesalers, and distributors. The company was formerly known as Philipp Brothers Chemicals, Inc. and changed its name to Phibro Animal Health Corporation in July 2003. Phibro Animal Health Corporation was incorporated in 1946 and is headquartered in Teaneck, New Jersey.</t>
  </si>
  <si>
    <t>Phibro Animal Health Corporation</t>
  </si>
  <si>
    <t>NasdaqGM:PAHC</t>
  </si>
  <si>
    <t>Apellis Pharmaceuticals, Inc., a commercial-stage biopharmaceutical company, focuses on the discovery, development, and commercialization of novel therapeutic compounds to treat diseases with high unmet needs. It offers EMPAVELI for the treatment of paroxysmal nocturnal hemoglobinuria; and SYFOVRE for treating geographic atrophy secondary to age-related macular degeneration and geographic atrophy (GA). The company also develops EMPAVELI to treat C3 glomerulopathy and immune complex membranoproliferative glomerulonephritis, hematopoietic stem cell transplantation-associated thrombotic microangiopathy, focal segmental glomerulosclerosis, and delayed graft function; and APL-3007, a small interfering RNA, or siRNA for the treatment of GA. It has a collaboration and license agreement with Swedish Orphan Biovitrum AB (publ) for development and commercialization of pegcetacoplan; and a collaboration with Beam Therapeutics Inc. focused on the use of Beam’s base editing technology to discover new treatments for complement-driven diseases. The company was incorporated in 2009 and is based in Waltham, Massachusetts.</t>
  </si>
  <si>
    <t>Apellis Pharmaceuticals, Inc.</t>
  </si>
  <si>
    <t>NasdaqGS:APLS</t>
  </si>
  <si>
    <t>Xenon Pharmaceuticals Inc., a neuroscience-focused biopharmaceutical company, engages in the discovery, development, and delivery of therapeutics to treat patients with neurological and psychiatric disorders in Canada. Its product candidates include Azetukalner, a selective Kv7 potassium channel opener in Phase 3 clinical development for the treatment of epilepsy, including focal onset seizures, and primary generalized tonic-clonic seizures, as well as neuropsychiatric disorders, such as major depressive disorder and bipolar depression. The company has a license and collaboration agreement with the Neurocrine Biosciences, Inc. for the development of NBI-921352, a Nav1.2/1.6 sodium channel inhibitor that is in Phase 1 clinical trials for the treatment of certain types of epilepsy. Xenon Pharmaceuticals Inc. was incorporated in 1996 and is headquartered in Burnaby, Canada.</t>
  </si>
  <si>
    <t>Xenon Pharmaceuticals Inc.</t>
  </si>
  <si>
    <t>NasdaqGM:XENE</t>
  </si>
  <si>
    <t>Premier, Inc., together with its subsidiaries, operates as a healthcare improvement company in the United States. It operates in two segments, Supply Chain Services and Performance Services. The Supply Chain Services segment offers its members with an access to a range of products and services, including medical and surgical products, pharmaceuticals, laboratory supplies, capital equipment, information technology, facilities and construction, and food and nutritional products. This segment also provides the ASCENDrive programs; SURPASS Performance Group services; SaaS informatics products; supply chain co-management services; and supply chain resiliency programs, as well as digital invoicing and payables services. Its Performance Services segment provides a technology and services platform with offerings that help optimize performance in three main areas, including clinical intelligence, margin improvement, and value-based care. Premier, Inc. was incorporated in 2013 and is headquartered in Charlotte, North Carolina.</t>
  </si>
  <si>
    <t>Premier, Inc.</t>
  </si>
  <si>
    <t>NasdaqGS:PINC</t>
  </si>
  <si>
    <t>GRAIL, Inc., a commercial-stage healthcare company, provides multi-cancer early detection testing and services in the United States and internationally. It offers Galleri, a cancer screening test for asymptomatic individuals over 50 years of age; and DAC, a diagnostic aid for cancer tests to accelerate diagnostic resolution for patients for whom there is a clinical suspicion of cancer. The company also provides development services, including support for ongoing clinical studies, pilot testing, research, and therapy development. In addition, it develops minimal residual disease post-diagnostic tests. The company was incorporated in 2015 and is headquartered in Menlo Park, California.</t>
  </si>
  <si>
    <t>GRAIL, Inc.</t>
  </si>
  <si>
    <t>NasdaqGS:GRAL</t>
  </si>
  <si>
    <t>CG Oncology, Inc., a late-stage clinical biopharmaceutical company, develops and commercializes backbone bladder-sparing therapeutics for patients with bladder cancer. The company develops BOND-003, which is in phase 3 clinical trial for the treatment of high-risk bacillus calmette guerin (BCG)-unresponsive non-muscle invasive bladder cancer (NMIBC) patients; CORE-001 that is in phase 2 clinical trial to treat cretostimogene in combination with pembrolizumab in high-risk BCG-unresponsive NMIBC patients; and CORE-002 for the treatment of cretostimogene in combination with the checkpoint inhibitor nivolumab in muscle invasive bladder cancer patients. It also develops PIVOT-006, a cretostimogene monotherapy that is in phase 3 clinical trial for intermediate-risk NMIBC following transurethral resection of the bladder tumor; and CORE-008, which is in phase 2 clinical trial for treating patients with high-risk NMIBC, including BCG-exposed and BCG-naïve NMIBC patients. The company was formerly known as Cold Genesys, Inc. and changed its name to CG Oncology, Inc. in June 2020. CG Oncology, Inc. was founded in 2010 and is headquartered in Irvine, California.</t>
  </si>
  <si>
    <t>CG Oncology, Inc.</t>
  </si>
  <si>
    <t>NasdaqGS:CGON</t>
  </si>
  <si>
    <t>Mineralys Therapeutics, Inc., a clinical-stage biopharmaceutical company, develops medicines to target diseases driven by dysregulated aldosterone in the United States. The company’s clinical-stage product candidate is lorundrostat, a proprietary, orally administered, highly selective aldosterone synthase inhibitor for the treatment of cardiorenal conditions affected by dysregulated aldosterone, such as hypertension, chronic kidney disease, and obstructive sleep apnea. It has initiated a Phase 2 trial for lorundrostat in hypertensive patients with stage 2 to 3b chronic kidney disease and a pivotal clinical program of lorundrostat for the treatment of uncontrolled or resistant hypertension. The company was formerly known as Catalys SC1, Inc. and changed its name to Mineralys Therapeutics, Inc. in May 2020. Mineralys Therapeutics, Inc. was incorporated in 2019 and is headquartered in Radnor, Pennsylvania.</t>
  </si>
  <si>
    <t>Mineralys Therapeutics, Inc.</t>
  </si>
  <si>
    <t>NasdaqGS:MLYS</t>
  </si>
  <si>
    <t>ImmunityBio, Inc., a commercial stage biotechnology company, develops next-generation therapies that bolster the natural immune systems to defeat cancers and infectious diseases. Its platforms for the development of biologic products and product candidates that include cytokine fusion proteins, DNA and vaccine vectors, and cell therapies. The company’s platform has generated first-in-human therapeutic agents that are planned to be studied in clinical trials in liquid and solid tumors. Its lead biologic product candidate includes Anktiva, an FDA-approved immunotherapy in combination with bacillus calmette-guérin (BCG) for the treatment of adult patients with BCG unresponsive non-muscle invasive bladder cancer with carcinoma in situ, with or without papillary tumors. The company has collaboration agreements with National Cancer Institute; Serum Institute of India Private Limited; and BeiGene, Ltd. ImmunityBio, Inc. is based in San Diego, California.</t>
  </si>
  <si>
    <t>ImmunityBio, Inc.</t>
  </si>
  <si>
    <t>NasdaqGS:IBRX</t>
  </si>
  <si>
    <t>Integra LifeSciences Holdings Corporation manufactures and sells surgical instrument, neurosurgical, ear, nose, throat, and wound care products for use in neurosurgery, neurocritical care, and otolaryngology. It operates in two segments, Codman Specialty Surgical and Tissue Technologies. The company offers neurosurgery and neuro critical care products, including tissue ablation equipment, dural repair products, cerebral spinal fluid management devices, intracranial monitoring equipment, and cranial stabilization equipment; and surgical headlamps and instrumentation, as well as after-market services. It also sells instrument patterns, and surgical and lighting products to hospitals, surgery centers, dental, podiatry, and veterinary offices. In addition, the company addresses the needs of plastic, and reconstructive and general surgeons focused on the treatment of acute wounds, such as burns and chronic wounds, including diabetic foot ulcers; and provides surgical tissue repair products for hernia, tendon, peripheral nerve repair, and protection. Further, it offers skin and wound repair, plastics and surgical reconstruction products, bone grafts, and nerve and tendon repair products. Further, it is involved in the ear, nose, and throat business that includes instrumentation, balloon technologies for sinus dilation and eustachian tube dilation, and surgical navigation systems. The company offers its products directly through various sales forces and other distribution channels to the hospitals, integrated health networks, group purchasing organizations, clinicians, surgery centers, and health care providers in the United States, Europe, the Asia Pacific, and internationally. Integra LifeSciences Holdings Corporation was incorporated in 1989 and is headquartered in Princeton, New Jersey.</t>
  </si>
  <si>
    <t>Integra LifeSciences Holdings Corporation</t>
  </si>
  <si>
    <t>NasdaqGS:IART</t>
  </si>
  <si>
    <t>Kiniksa Pharmaceuticals International, plc, a biopharmaceutical company, developing and commercializing novel therapies for diseases with unmet need and focuses on cardiovascular indications worldwide. Its product candidates include ARCALYST, an interleukin-1alpha and interleukin-1beta, for the treatment of recurrent pericarditis, which is an inflammatory cardiovascular disease; Vixarelimab, a monoclonal antibody, that is in Phase 2b clinical trial for the treatment of prurigo nodularis, a chronic inflammatory skin condition; and KPL-387, an investigational, that is in Phase 2/3 clinical trial for human immunoglobulin G2 monoclonal antibody that binds human interleukin-1 receptor 1, inhibiting IL-1a, IL-1ß-mediated signaling for the treatment of advance recurrent pericarditis by providing the added convenience of monthly subcutaneous dosing with a liquid formulation. Its preclinical products include KPL-116, a Fc-modified immunoglobulin G2 monoclonal antibody. The company was formerly known as Kiniksa Pharmaceuticals, Ltd and changed its name tpKiniksa Pharmaceuticals International, plc in June 2024. The company was incorporated in 2015 and is based in London, the United Kingdom.</t>
  </si>
  <si>
    <t>Kiniksa Pharmaceuticals International, plc</t>
  </si>
  <si>
    <t>NasdaqGS:KNSA</t>
  </si>
  <si>
    <t>LifeStance Health Group, Inc., through its subsidiaries, provides outpatient mental health services to children, adolescents, adults, and geriatrics in the United States. The company offers patients a multidisciplinary suite of mental health services, including psychiatric evaluations and treatment, psychological, and neuropsychological testing, as well as individual, family, and group therapy. It also treats a range of mental health conditions, including anxiety, depression, bipolar disorder, eating disorders, psychotic disorders, and post-traumatic stress disorder. In addition, the company operates an outpatient mental health platform, as well as offers patient care virtually through its online delivery platform or in-person at its centers. LifeStance Health Group, Inc. was founded in 2017 and is headquartered in Scottsdale, Arizona.</t>
  </si>
  <si>
    <t>LifeStance Health Group, Inc.</t>
  </si>
  <si>
    <t>NasdaqGS:LFST</t>
  </si>
  <si>
    <t>Tarsus Pharmaceuticals, Inc., a commercial stage biopharmaceutical company, focuses on the development and commercialization of therapeutic candidates for eye care in the United States. The company’s lead product candidate is XDEMVY, a novel therapeutic for the treatment of blepharitis caused by the infestation of Demodex mites, as well as to treat meibomian gland disease. It is also developing TP-04 for the treatment of Ocular Rosacea; TP-05 for potential Lyme disease prophylaxis; and community malaria reduction. In addition, the company develops lotilaner active pharmaceutical ingredient (API) to address diseases in human medicine, including eye care and infectious disease prevention. Tarsus Pharmaceuticals, Inc. was incorporated in 2016 and is headquartered in Irvine, California.</t>
  </si>
  <si>
    <t>Tarsus Pharmaceuticals, Inc.</t>
  </si>
  <si>
    <t>NasdaqGS:TARS</t>
  </si>
  <si>
    <t>Veracyte, Inc. operates as a diagnostics company in the United States and internationally. The company offers Afirma Genomic Sequencing Classifier for cancerous thyroid nodules; Decipher Prostate Genomic Classifiers for prostate cancer diagnosis; Decipher Bladder Genomic Classifier for bladder cancer diagnosis; Prosigna Breast Cancer Assay for breast cancer diagnosis; and Percepta Nasal Swab Test for lung cancer diagnosis. It is also developing the nCounter analysis system services. The company was formerly known as Calderome, Inc. and changed its name to Veracyte, Inc. in March 2008. Veracyte, Inc. was incorporated in 2006 and is headquartered in South San Francisco, California.</t>
  </si>
  <si>
    <t>Veracyte, Inc.</t>
  </si>
  <si>
    <t>NasdaqGM:VCYT</t>
  </si>
  <si>
    <t>Disc Medicine, Inc., together with its subsidiaries, a clinical-stage biopharmaceutical company, engages in the discovery, development, and commercialization of novel treatments for patients suffering from serious hematologic diseases in the United States. The company has assembled a portfolio of clinical and preclinical product candidates that aim to modify fundamental biological pathways associated with the formation and function of red blood cells, primarily heme biosynthesis and iron homeostasis. Its pipeline includes bitopertin for the treatment of erythropoietic porphyrias, including erythropoietic protoporphyria, X-linked protoporphyria, and diamond-blackfan anemia; DISC-0974 for the treatment of anemia of myelofibrosis, and anemia of chronic kidney disease; and DISC-3405 for the treatment of polycythemia vera, and other hematologic disorders. It also develops preclinical programs include DISC-0998, for the treatment of anemia associated with inflammatory diseases. Disc Medicine, Inc. was founded in 2017 and is headquartered in Watertown, Massachusetts.</t>
  </si>
  <si>
    <t>Disc Medicine, Inc.</t>
  </si>
  <si>
    <t>NasdaqGM:IRON</t>
  </si>
  <si>
    <t>LivaNova PLC, a medical technology company, designs, develops, manufactures, markets, and sells products and therapies for neurological and cardiac conditions worldwide. The company operates in two segments, Cardiopulmonary and Neuromodulation. The Cardiopulmonary segment provides cardiopulmonary products, including heart-lung machines, oxygenators, autotransfusion systems, perfusion tubing systems, cannulae, connect, and other related accessories. The Neuromodulation segment offers VNS Therapy System, an implantable pulse generator and connective lead that stimulates the vagus nerve; and devices that deliver neuromodulation therapy for treating difficult-to-treat depression and drug-resistant epilepsy. The company serves perfusionists, neurologists, neurosurgeons, and other physicians, as well as hospitals, other medical institutions, and healthcare providers. The company sells its medical devices through a combination of direct sales representatives, agents, and independent distributors. LivaNova PLC was incorporated in 2015 and is headquartered in London, the United Kingdom.</t>
  </si>
  <si>
    <t>LivaNova PLC</t>
  </si>
  <si>
    <t>NasdaqGS:LIVN</t>
  </si>
  <si>
    <t>Hinge Health, Inc. focuses on scaling and automating the delivery of healthcare services. The company leverages AI-powered care model, wearable devices, and access to clinicians to deliver evidence-based care services for musculoskeletal conditions. It primarily serves self-insured employers. The company was founded in 2012 and is headquartered in San Francisco, California.</t>
  </si>
  <si>
    <t>Hinge Health, Inc.</t>
  </si>
  <si>
    <t>NYSE:HNGE</t>
  </si>
  <si>
    <t>Jyong Biotech Ltd., a science-driven biotechnology company, develops and commercializes plant-derived drugs for the treatment of urinary system diseases in the United States, the European Union, and Asia. It develops MCS-2 for the treatment of benign prostate hyperplasia/lower urinary tract symptoms; PCP for treating prostate cancer; and interstitial cystitis (IC) for the treatment of IC/bladder pain syndrome. The company was founded in 2002 and is headquartered in New Taipei City, Taiwan.</t>
  </si>
  <si>
    <t>Jyong Biotech Ltd.</t>
  </si>
  <si>
    <t>NasdaqGM:MENS</t>
  </si>
  <si>
    <t>Alvotech, through its subsidiaries, develops and manufactures biosimilar medicines for patients worldwide. It offers biosimilar products in the therapeutic areas of autoimmune, eye, and bone disorders, as well as cancer. The company’s lead program is AVT02, a high concentration formulation biosimilar to Humira to treat various inflammatory conditions, including rheumatoid arthritis, psoriatic arthritis, Crohn’s disease, ulcerative colitis, plaque psoriasis, and other indications; AVT04, a biosimilar to Stelara to treat various inflammatory conditions comprising psoriatic arthritis, Crohn’s disease, ulcerative colitis, plaque psoriasis, and other indications; AVT06, a biosimilar to Eylea to treat various conditions, such as age-related macular degeneration, macular edema, and diabetic retinopathy; and AVT03, a biosimilar to Xgeva and Prolia to treat prevent bone fracture, spinal cord compression, and the need for radiation or bone surgery in patients with certain types of cancer, as well as prevent bone loss and increase bone mass. In addition, it offers AVT05, a biosimilar to Simponi and Simponi Aria to treat various inflammatory conditions, including rheumatoid arthritis, psoriatic arthritis, ulcerative colitis, and other indications; AVT16, a biosimilar to an Entyvio product for the treatment of adult patients with moderate to severe ulcerative colitis and moderate to severely active Crohn’s disease; AVT23, a biosimilar to Xolair to treat allergic asthma, chronic spontaneous urticaria (CSU), and nasal polyp; and AVT33, a biosimilar to Keytruda product which is in early phase development. Alvotech was founded in 2013 and is based in Luxembourg, Luxembourg.</t>
  </si>
  <si>
    <t>Alvotech</t>
  </si>
  <si>
    <t>NasdaqGM:ALVO</t>
  </si>
  <si>
    <t>Arcutis Biotherapeutics, Inc., a biopharmaceutical company, focuses on developing and commercializing treatments for dermatological diseases. Its lead product is ZORYVE, a topical roflumilast cream for the treatment of plaque psoriasis and atopic dermatitis. The company is also developing ARQ-154, a topical ZORYVE foam for the treatment of scalp and body psoriasis and seborrheic dermatitis; ARQ-255, a selective small molecule inhibitor of JAK1 for the treatment of alopecia areata; ARQ-252, a JAK1-selective topical cream in development for hand eczema and vitiligo; and ARQ-234, a CD200R fusion protein for the treatment of atopic dermatitis. The company was formerly known as Arcutis, Inc. and changed its name to Arcutis Biotherapeutics, Inc. in October 2019. Arcutis Biotherapeutics, Inc. was incorporated in 2016 and is headquartered in Westlake Village, California.</t>
  </si>
  <si>
    <t>Arcutis Biotherapeutics, Inc.</t>
  </si>
  <si>
    <t>NasdaqGS:ARQT</t>
  </si>
  <si>
    <t>Crinetics Pharmaceuticals, Inc., a clinical-stage pharmaceutical company, focuses on the discovery, development, and commercialization of novel therapeutics for rare endocrine diseases and endocrine-related tumors. The company’s lead product candidate is Paltusotine, an oral selective nonpeptide somatostatin receptor type 2 agonist, which is in a Phase 3 clinical trial for the treatment of acromegaly and carcinoid syndrome associated with neuroendocrine tumors. It is also developing Atumelnant, an investigational oral nonpeptide product candidate to antagonize the adrenocorticotrophic hormone (ACTH) receptor that has completed a Phase 1 study for the treatment of diseases caused by excess ACTH, including congenital adrenal hyperplasia and cushing’s disease; and CRN09682, a nonpeptide drug conjugate for SST2 positive solid tumors. In addition, the company is developing antagonists of the parathyroid hormone (PTH) receptor for the treatment of primary hyperparathyroidism and humoral hypercalcemia of malignancy, and other diseases of excess PTH; thyroid-stimulating hormone receptor antagonists for the treatment of graves’ disease and thyroid eye disease; SST3 Agonist program for the treatment for autosomal dominant polycystic kidney disease; and Radionetics for multiple solid-tumors, as well as Oral GLP-1 and Oral GIP nonpeptides for the treatment of obesity. The company has an agreement with Sanwa Kagaku Kenkyusho Co., Ltd to develop and commercialize Paltusotine in Japan, and Cellular Longevity, Inc. to develop and commercialize CRN01941, a somatostatin receptor type 2 agonist. Crinetics Pharmaceuticals, Inc. was incorporated in 2008 and is headquartered in San Diego, California.</t>
  </si>
  <si>
    <t>Crinetics Pharmaceuticals, Inc.</t>
  </si>
  <si>
    <t>NasdaqGS:CRNX</t>
  </si>
  <si>
    <t>Alignment Healthcare, Inc. operates a consumer-centric healthcare platform for seniors in the United States. It delivers customized healthcare experience to meet the needs of seniors through its Medicare Advantage plans. The company was founded in 2013 and is based in Orange, California.</t>
  </si>
  <si>
    <t>Alignment Healthcare, Inc.</t>
  </si>
  <si>
    <t>NasdaqGS:ALHC</t>
  </si>
  <si>
    <t>AdaptHealth Corp., together with its subsidiaries, distributes home medical equipment (HME), medical supplies, and home and related services in the United States. The company offers sleep therapy equipment, supplies, and related services, such as CPAP and bi-PAP services to individuals suffering from obstructive sleep apnea; medical devices and supplies, including continuous glucose monitors and insulin pumps for the treatment of diabetes; HME to patients discharged from acute care and other facilities; oxygen and related chronic therapy services in the home; and other HME devices and supplies on behalf of chronically ill patients with wound care, urological, incontinence, ostomy, and nutritional supply needs. It also provides wheelchairs, hospital beds, oxygen concentrators, insulin pumps, CPAP masks and related supplies, diabetes management and wound care supplies, wheelchair cushion accessories, orthopedic bracing, breast pumps and supplies, walkers, commodes and canes, and nutritional and incontinence supplies. The company services beneficiaries of Medicare, Medicaid, and commercial insurance payors. AdaptHealth Corp. was founded in 2012 and is headquartered in Plymouth Meeting, Pennsylvania.</t>
  </si>
  <si>
    <t>AdaptHealth Corp.</t>
  </si>
  <si>
    <t>NasdaqCM:AHCO</t>
  </si>
  <si>
    <t>Amicus Therapeutics, Inc., a biotechnology company, focuses on discovering, developing, and delivering novel medicines for rare diseases in the United States and internationally. The company’s commercial product and product candidates consist of Galafold, an orally administered monotherapy for the treatment of adults with a confirmed diagnosis of Fabry disease and an amenable galactosidase alpha gene variant; and Pombiliti + Opfolda, a novel two-component treatment program for adults living with late-onset Pompe disease. It has collaboration and license agreement with GlaxoSmithKline to develop and commercialize Galafold. Amicus Therapeutics, Inc. was incorporated in 2002 and is headquartered in Princeton, New Jersey.</t>
  </si>
  <si>
    <t>Amicus Therapeutics, Inc.</t>
  </si>
  <si>
    <t>NasdaqGM:FOLD</t>
  </si>
  <si>
    <t>Aveanna Healthcare Holdings Inc., a diversified home care platform company, provides pediatric and adult healthcare services in the United States. Its patient-centered care delivery platform allows patients to remain in their homes and minimizes the overutilization of high-cost care settings, such as hospitals or skilled nursing facilities. The company operates through three segments: Private Duty Services (PDS), Home Health &amp; Hospice (HHH), and Medical Solutions (MS). The PDS segment offers private duty nursing (PDN) services, which include in-home skilled nursing services to medically fragile children and adults; nursing services in school settings in which its caregivers accompany patients to school; services to patients in its pediatric day healthcare centers; and non-clinical care, including support services and personal care services; and in-clinic and home-based therapy services, such as physical, occupational, and speech services. The HHH segment provides home health services, including in-home skilled nursing services; physical, occupational, and speech therapy services; and medical social and aide services, as well as hospice services for patients and their families when a life-limiting illness no longer responds to cure-oriented treatments. The MS segment offers enteral nutrition supplies and other products, including formulas, supplies, and pumps to adults and children delivered on a periodic or as-needed basis. The company was incorporated in 2016 and is headquartered in Atlanta, Georgia.</t>
  </si>
  <si>
    <t>Aveanna Healthcare Holdings Inc.</t>
  </si>
  <si>
    <t>NasdaqGS:AVAH</t>
  </si>
  <si>
    <t>Enovis Corporation operates as a medical technology company focus on developing clinically differentiated solutions in the United States and internationally. It operates through two segments: Prevention and Recovery, and Reconstructive segments. The company’s Prevention and Recovery segment offers orthopedic solutions and recovery sciences including rigid and soft orthopedic bracing, hot and cold therapy, bone growth stimulators, vascular therapy systems and compression garments, therapeutic shoes and inserts, electrical stimulators management, and physical therapy products which are used by orthopedic specialists, surgeons, primary care physicians, pain management specialists, physical therapists, podiatrists, chiropractors, athletic trainers, and other healthcare professionals. Its Reconstructive segment operates surgical implant business, which includes a suite of reconstructive joint products for the hip, knee, shoulder, elbow, foot, ankle, and finger, as well as surgical productivity tools. It also manufactures and distributes medical devices which are used for reconstructive surgery, rehabilitation, pain management, and physical therapy. It distributes its products through independent distributors and directly under the ESAB and DJO brands. The company was formerly known as Colfax Corporation. Enovis Corporation was founded in 1995 and is headquartered in Wilmington, Delaware.</t>
  </si>
  <si>
    <t>Enovis Corporation</t>
  </si>
  <si>
    <t>NYSE:ENOV</t>
  </si>
  <si>
    <t>Travere Therapeutics, Inc., a biopharmaceutical company, identifies, develops, and delivers therapies to people living with rare kidney and metabolic diseases in the United States. The company’s products include FILSPARI (sparsentan), a once-daily, oral medication designed to target two critical pathways in the disease progression of IgA Nephropathy (endothelin 1 and angiotensin-II); and Thiola and Thiola EC (tiopronin tablets) for the treatment of cystinuria, a rare genetic cystine transport disorder that causes high cystine levels in the urine and the formation of recurring kidney stones. Its clinical-stage programs consist of Sparsentan, a novel investigational product candidate, which has been granted Orphan Drug Designation for the treatment of focal segmental glomerulosclerosis in the U.S. and Europe; and Pegtibatinase (TVT-058), a novel investigational human enzyme replacement candidate being evaluated for the treatment of classical homocystinuria. It has a collaboration agreement with PharmaKrysto Limited for the pre-clinical activities associated with the cystinuria program. The company was formerly known as Retrophin, Inc. and changed its name to Travere Therapeutics, Inc. in November 2020. Travere Therapeutics, Inc. was incorporated in 2008 and is headquartered in San Diego, California.</t>
  </si>
  <si>
    <t>Travere Therapeutics, Inc.</t>
  </si>
  <si>
    <t>NasdaqGM:TVTX</t>
  </si>
  <si>
    <t>ACADIA Pharmaceuticals Inc., a biopharmaceutical company, focuses on the development and commercialization of medicines for central nervous system (CNS) disorders and rare diseases in the United States. The company offers NUPLAZID (pimavanserin) for the treatment of hallucinations and delusions associated with Parkinson’s disease psychosis; and DAYBUE, a novel synthetic analog of the amino-terminal tripeptide of insulin-like growth factor 1 for treatment of Rett Syndrome. It also develops Pimavanserin which completed Phase III clinical trial to treat the negative symptoms of schizophrenia; ACP-101, which completed phase III clinical trial for the treatment of hyperphagia in Prader-Willi syndrome; ACP-204 that completed phase II clinical trial for the treatment of Alzheimer’s disease psychosis and Lewy Body Dementia with psychosis; ACP-711, which is in phase I clinical trial for the treatment of essential tremor; ACP-211 that is in phase I clinical trial for the treatment of treatment-resistant depression; ACP-2591 that is in Phase I development for Rett syndrome and Fragile X syndrome; and ACP-271, a GPR88 agonist used in evaluation of neurology and is in the IND-enabling stage. The company has a license agreement with Neuren Pharmaceuticals Limited to trofinetide for Rett syndrome and other indications; and a license and collaboration agreement with Stoke Therapeutics, Inc. to discover, develop and commercialize novel RNA-based medicines for the potential treatment of severe and rare genetic neurodevelopmental diseases of the CNS. The company was formerly known as Receptor Technologies, Inc. and changed its name ACADIA Pharmaceuticals Inc. in 1997. ACADIA Pharmaceuticals Inc. was incorporated in 1993 and is headquartered in San Diego, California.</t>
  </si>
  <si>
    <t>ACADIA Pharmaceuticals Inc.</t>
  </si>
  <si>
    <t>NasdaqGS:ACAD</t>
  </si>
  <si>
    <t>CRISPR Therapeutics AG, a gene editing company, focuses on developing gene-based medicines for serious human diseases using its Clustered Regularly Interspaced Short Palindromic Repeats (CRISPR)/CRISPR-associated protein 9 (Cas9) platform. The company’s CRISPR/Cas9 is a revolutionary technology for gene editing which is the process of precisely altering specific sequences of genomic DNA. It has a portfolio of therapeutic programs across a range of disease areas, including hemoglobinopathies, CAR T cell therapies, in vivo, and type 1 diabetes, as well as develops investigational CAR T programs, including an autologous, gene-edited CAR T program targeting glypican-3 (GPC3) for the potential treatment of solid tumors. The company’s lead product candidate is CASGEVY, an ex vivo CRISPR/Cas9 gene-edited cell therapy for treating patients suffering from transfusion-dependent beta-thalassemia, severe sickle cell disease (SCD), and hemoglobinopathies in which a patient’s hematopoietic stem and progenitor cells are edited to produce high levels of fetal hemoglobin in red blood cells. It also develops CAR T cell therapies, including CTX112 targeting cluster of differentiation 19 (CD19) and CTX131 targeting CD70 for oncology and autoimmune indications; CTX310 and CTX320, in vivo gene editing to address the cardiovascular disease by disrupting the validated targets angiopoietin-like protein 3 and lipoprotein; and CTX211, an allogeneic, gene-edited, hypoimmune stem cell-derived product candidate for the treatment of T1D. It has strategic partnerships with Vertex Pharmaceuticals Incorporated, Nkarta, Inc., and Capsida Biotherapeutics. CRISPR Therapeutics AG was incorporated in 2013 and is headquartered in Zug, Switzerland.</t>
  </si>
  <si>
    <t>CRISPR Therapeutics AG</t>
  </si>
  <si>
    <t>NasdaqGM:CRSP</t>
  </si>
  <si>
    <t>Ardent Health, Inc. owns and operates a network of hospitals and clinics that provides a range of healthcare services in the United States. The company offers general and specialty services, including internal medicine, general surgery, cardiology, oncology, orthopedics, women’s services, neurology, urology, and emergency services within inpatient and ambulatory care settings. It also operates a network of ambulatory facilities and telehealth services, including primary care and specialty care clinics, ambulatory surgery centers, urgent care centers, free-standing emergency departments, and diagnostic imaging centers. It operates acute care hospitals, including rehabilitation hospitals and surgical hospitals. Ardent Health, Inc. was formerly known as Ardent Health Partners, Inc. and changed its name to Ardent Health, Inc. in June 2025. The company was founded in 2001 and is based in Brentwood, Tennessee. Ardent Health, Inc. is a subsidiary of EGI-AM Investments, L.L.C.</t>
  </si>
  <si>
    <t>Ardent Health, Inc.</t>
  </si>
  <si>
    <t>NYSE:ARDT</t>
  </si>
  <si>
    <t>Alphatec Holdings, Inc., a medical technology company, designs, develops, and advances technologies for the surgical treatment of spinal disorders in the United States and internationally. The company manufactures and sells implants and instruments. It offers Alpha InformatiX product platform, including EOS imaging system that provides full-body imaging; VEA alignment mobile application; SafeOp Neural InformatiX System that automates electromyographic, somatosensory evoked potential, and motor evoked potential monitoring; and Valence, an intra-operative system that integrates navigation and robotics into spine procedures, as well as Sigma Prone TransPsoas (PTP) Access and PTP Patient Positioning Systems. It also provides split-blade retractors; Sigma-ALIF Access System, a procedure-specific access system; spinal implants and fixation systems comprising NanoTec and Invictus, as well as various standalone implants for height restoration and stabilization. In addition, the company provides biologics comprising 3D ProFuse Osteoconductive Bioscaffold; AlphaGRAFT Demineralized Bone Matrix (DBM) comprising demineralized human tissues; BioCORE Moldable Bioactive Graft, a synthetic mineral-collagen composite matrix that can be molded to fit the bone defect; AlphaGRAFT DBM Fibers comprising demineralized fibers; AlphaGRAFT Cellular Bone Matrix (CBM), a growth factor-enriched cellular bone matrix; AlphaGRAFT CBM that is delivered in granular, fiber, or structural form; and Amnioshield Amniotic Tissue Barrier, an allograft for spinal surgical barrier applications. The company sells its products through a network of independent sales agents and direct sales representatives. Alphatec Holdings, Inc. was founded in 1990 and is headquartered in Carlsbad, California.</t>
  </si>
  <si>
    <t>Alphatec Holdings, Inc.</t>
  </si>
  <si>
    <t>NasdaqGS:ATEC</t>
  </si>
  <si>
    <t>Akero Therapeutics, Inc. engages in the development of treatments for patients with serious metabolic diseases in the United States. The company’s lead product candidate is efruxifermin (EFX), an analog of fibroblast growth factor 21 that protects against cellular stress and regulates the metabolism of lipids, carbohydrates, and proteins throughout the body for the treatment of metabolic dysfunction-associated steatohepatitis (MASH) patients. It has a license agreement with Amgen Inc. to develop, manufacture, use, distribute, and sell EFX as a treatment for MASH and other metabolic diseases. The company was formerly known as Pippin Pharmaceuticals, Inc. and changed its name to Akero Therapeutics, Inc. in May 2018. Akero Therapeutics, Inc. was incorporated in 2017 and is headquartered in South San Francisco, California.</t>
  </si>
  <si>
    <t>Akero Therapeutics, Inc.</t>
  </si>
  <si>
    <t>NasdaqGS:AKRO</t>
  </si>
  <si>
    <t>Scholar Rock Holding Corporation, a biopharmaceutical company, focuses on the discovery, development, and delivery of medicines for the treatment of serious diseases in which signaling by protein growth factors plays a fundamental role. Its transforming growth factor beta (TGFß) superfamily biology, its novel understanding of the molecular mechanisms of growth factor activation enabled us to develop a proprietary platform for development of monoclonal antibodies that locally and selectively target the precursor. The company develops Apitegromab, an inhibitor of the activation of myostatin that is in Phase 3 clinical trial for the treatment of spinal muscular atrophy; and SRK-181, which has completed Phase 1 clinical trials for the treatment of cancers that are resistant to checkpoint inhibitor therapies, such as anti-PD-1 or anti-PD-L1 antibody therapies. It is developing a pipeline of product candidates to deliver novel therapies to treat a range of serious diseases, including neuromuscular disorders, cardiometabolic disorders, cancer, fibrosis, and iron-restricted anemia. Scholar Rock Holding Corporation was founded in 2012 and is headquartered in Cambridge, Massachusetts.</t>
  </si>
  <si>
    <t>Scholar Rock Holding Corporation</t>
  </si>
  <si>
    <t>NasdaqGS:SRRK</t>
  </si>
  <si>
    <t>NewAmsterdam Pharma Company N.V., a late-stage biopharmaceutical company, develops therapies to enhance patient care in populations with metabolic disease. It is developing obicetrapib, an oral low-dose cholesteryl ester transfer protein (CETP) inhibitor, that is in various clinical trials as a monotherapy and a combination therapy with ezetimibe for lowering LDL-C for cardiovascular diseases. The company also develops Obicetrapib which is in Phase 2a clinical trial for Alzheimer’s disease. NewAmsterdam Pharma Company N.V. is headquartered in Naarden, the Netherlands.</t>
  </si>
  <si>
    <t>NewAmsterdam Pharma Company N.V.</t>
  </si>
  <si>
    <t>NasdaqGM:NAMS</t>
  </si>
  <si>
    <t>Ultragenyx Pharmaceutical Inc., a biopharmaceutical company, focuses on the identification, acquisition, development, and commercialization of novel products for the treatment of rare and ultra-rare genetic diseases in North America, Latin America, Europe, the Middle East, Africa, and the Asia-Pacific. Its biologic products include Crysvita (burosumab), an antibody targeting fibroblast growth factor 23 for the treatment of X-linked hypophosphatemia, as well as tumor-induced osteomalacia; Mepsevii, an enzyme replacement therapy for the treatment of children and adults with Mucopolysaccharidosis VII; Dojolvi for the treatment of long-chain fatty acid oxidation disorders; and Evkeeza (evinacumab) for the treatment of homozygous familial hypercholesterolemia. The company’s products candidates that are in Phase 3 clinical trials include UX143, a human monoclonal antibody for the treatment of osteogenesis imperfecta; UX111, an AAV9 gene therapy product candidate for the treatment of patients with Sanfilippo syndrome type A, or MPS IIIA, a rare lysosomal storage disease; DTX401, an adeno-associated virus 8 (AAV8) gene therapy clinical candidate for the treatment of patients with glycogen storage disease type Ia; DTX301, an AAV8 gene therapy for the treatment of patients with ornithine transcarbamylase; and GTX-102, an antisense oligonucleotide for the treatment of Angelman syndrome. It also develops UX701 that is in Phase 2 clinical trial for the treatment of Wilson disease; and UX053 for the treatment of glycogen storage disease type III. Ultragenyx Pharmaceutical Inc. has collaboration and license agreement with Kyowa Kirin Co., Ltd.; Saint Louis University; Baylor Research Institute; REGENXBIO Inc.; GeneTx; Mereo; University of Pennsylvania; Solid Biosciences Inc.; Regeneron; Abeona; and Arcturus Therapeutics Holdings Inc. The company was incorporated in 2010 and is headquartered in Novato, California.</t>
  </si>
  <si>
    <t>Ultragenyx Pharmaceutical Inc.</t>
  </si>
  <si>
    <t>NasdaqGS:RARE</t>
  </si>
  <si>
    <t>Mirum Pharmaceuticals, Inc., a biopharmaceutical company, focuses on the development and commercialization of novel therapies for debilitating rare and orphan diseases. Its lead product candidate is LIVMARLI (maralixibat), an orally administered and minimally absorbed ileal bile acid transporter (IBAT) inhibitor that is approved for the treatment of cholestatic pruritus in patients with Alagille syndrome in the United States and internationally. The company is also involved in the commercialization of Cholbam, a cholic acid capsule, which is approved as treatment for pediatric and adult patients with bile acid synthesis disorders due to single enzyme defects and for adjunctive treatment of patients with peroxisomal disorders, including peroxisome biogenesis disorder-Zellweger spectrum disorder and Smith-Lemli-Opitz syndrome; and Chenodal, a tablet, which is approved for the treatment of radiolucent stones in the gallbladder, and under Phase 3 development for the treatment cerebrotendinous xanthomatosis. In addition, it develops Volixibat, an oral and minimally absorbed agent designed to inhibit IBAT, currently under Phase 2b clinical trial for the treatment of adult patients with cholestatic liver diseases. The company was incorporated in 2018 and is headquartered in Foster City, California.</t>
  </si>
  <si>
    <t>Mirum Pharmaceuticals, Inc.</t>
  </si>
  <si>
    <t>NasdaqGM:MIRM</t>
  </si>
  <si>
    <t>CorVel Corporation provides workers’ compensation, general and auto liability, and hospital bill auditing and payment integrity solutions. It applies technology, including artificial intelligence, machine learning, and natural language processing to enhance the managing of episodes of care and the related health care costs. The company also offers network solutions services, including automated medical fee auditing, preferred provider management and reimbursement, retrospective utilization review, facility claim review, professional review, pharmacy, directed care, clearinghouse, independent medical examination, and inpatient medical bill review services, as well as Medicare solutions. In addition, it provides a range of patient management services, such as claims management, case management, 24/7 nurse triage, utilization management, vocational rehabilitation, and life care planning, as well as processing of claims for self-insured payors with respect to property and casualty insurance. The company offers solutions to employers, third party administrators, insurance companies, and government agencies to assist them in managing the medical costs and monitoring the quality of care associated with healthcare claims. CorVel Corporation was incorporated in 1987 and is based in Fort Worth, Texas.</t>
  </si>
  <si>
    <t>CorVel Corporation</t>
  </si>
  <si>
    <t>NasdaqGS:CRVL</t>
  </si>
  <si>
    <t>Immunovant, Inc., a clinical-stage immunology company, develops monoclonal antibodies for the treatment of autoimmune diseases. It develops IMVT-1402 for graves' disease, rheumatoid arthritis, myasthenia gravis, chronic inflammatory demyelinating polyneuropathy, cutaneous lupus erythematosus disease, and sjögren’s disease; and batoclimab for myasthenia gravis, chronic inflammatory demyelinating polyneuropathy, and thyroid eye disease. The company was founded in 2018 and is based in New York, New York. Immunovant, Inc. is a subsidiary of Roivant Sciences Ltd.</t>
  </si>
  <si>
    <t>Immunovant, Inc.</t>
  </si>
  <si>
    <t>NasdaqGS:IMVT</t>
  </si>
  <si>
    <t>Envista Holdings Corporation, together with its subsidiaries, develops, manufactures, markets, and sells dental products in the United States, China, and internationally. The company operates in two segments, Specialty Products &amp; Technologies, and Equipment &amp; Consumables. The Specialty Products &amp; Technologies segment offers dental implant systems, guided surgery systems, biomaterials, and prefabricated and custom-built prosthetics to oral surgeons, prosthodontists and periodontists, and general dentist; and brackets and wires, tubes and bands, archwires, clear aligners, digital orthodontic treatments, retainers, and other orthodontic laboratory products. This segment also provides software packages, which include DTX Studio Implant; DTX Studio Lab; and DTX Studio Clinic, a software package offered with its imaging products. It offers its products under the Nobel Biocare, Alpha-Bio Tec, Implant Direct, Nobel Procera, Ormco, Spark, Orascoptic, Damon, Insignia, AOA brands. The Equipment &amp; Consumables segment provides dental equipment and supplies, including digital imaging systems, software, and other visualization/magnification systems; endodontic systems and related products; restorative materials, rotary burs, impression materials, bonding agents, and cements; and infection prevention products. This segment offers its products under the Dexis, DTX Studio, Kerr, Metrex, Total Care, Pentron, Optibond, Harmonize, Sonicfill, Sybron Endo, and CaviWipes to dental offices, clinics, and hospitals. Envista Holdings Corporation was incorporated in 2018 and is headquartered in Brea, California.</t>
  </si>
  <si>
    <t>Envista Holdings Corporation</t>
  </si>
  <si>
    <t>NYSE:NVST</t>
  </si>
  <si>
    <t>GeneDx Holdings Corp., a genomics company, provides genetic testing services. It primarily offers pediatric and rare disease diagnostics with a focus on whole exome and genome sequencing, as well as data and information services. The company also develops an AI-based platform for NGS analysis, interpretation, and clinical reporting for rare disease, hereditary risk, and cancer testing. The company is headquartered in Stamford, Connecticut.</t>
  </si>
  <si>
    <t>GeneDx Holdings Corp.</t>
  </si>
  <si>
    <t>NasdaqGS:WGS</t>
  </si>
  <si>
    <t>Integer Holdings Corporation operates as a medical device contract development and manufacturing company in the United States, Puerto Rico, Costa Rica, and internationally. The company offers products for interventional cardiology, structural heart, heart failure, peripheral vascular, neurovascular, interventional oncology, electrophysiology, vascular access, infusion therapy, hemodialysis, non-vascular, urology, and gastroenterology procedures. It also provides cardiac rhythm management products, including implantable pacemakers, implantable cardioverter defibrillators, insertable cardiac monitors, implantable cardiac pacing and defibrillation leads, and heart failure therapies; neuromodulation products, such as implantable spinal cord stimulators; and non-rechargeable batteries, feedthroughs, device enclosures, machined components, and lead components and sub-assemblies. In addition, the company offers rechargeable batteries and chargers; orthopedics, minimally invasive surgery, and general surgery devices; and portable medical devices, including patient monitoring, ventilators, portable defibrillators, portable ultrasound, and X-Ray machines. Furthermore, the company provides medical technologies. It serves multi-national original equipment manufacturers and their affiliated subsidiaries in the cardiac rhythm management, neuromodulation, orthopedics, vascular, and advanced surgical and portable medical markets. Integer Holdings Corporation was formerly known as Greatbatch, Inc. and changed its name to Integer Holdings Corporation in July 2016. The company was founded in 1970 and is headquartered in Plano, Texas.</t>
  </si>
  <si>
    <t>Integer Holdings Corporation</t>
  </si>
  <si>
    <t>NYSE:ITGR</t>
  </si>
  <si>
    <t>Viking Therapeutics, Inc., a clinical-stage biopharmaceutical company, focuses on the development of novel therapies for metabolic and endocrine disorders. The company’s lead drug candidate is VK2809, an orally available tissue and receptor-subtype selective agonist of the thyroid hormone receptor beta (TRß), which is in Phase IIb clinical trials to treat patients with biopsy-confirmed non-alcoholic steatohepatitis, as well as NAFLD. It develops VK5211, an orally available non-steroidal selective androgen receptor modulator that is in Phase II clinical trials for the treatment of patients recovering from non-elective hip fracture surgery; VK0612, an orally available Phase IIb-ready drug candidate for type 2 diabetes; VK2735, a novel dual agonist of the glucagon-like peptide, which is in Phase 1 SAD/MAD clinical trial, and VK0214, an orally available tissue and receptor-subtype selective agonist of the TRß for X-linked adrenoleukodystrophy. The company was incorporated in 2012 and is headquartered in San Diego, California.</t>
  </si>
  <si>
    <t>Viking Therapeutics, Inc.</t>
  </si>
  <si>
    <t>NasdaqCM:VKTX</t>
  </si>
  <si>
    <t>Indivior PLC, together with its subsidiaries, develops, manufactures, and sells buprenorphine-based prescription drugs for the treatment of opioid dependence and related disorders in the United States, Europe, Canada, Australia, and internationally. The company develops medicines to treat substance use disorders. Its core marketed products include SUBLOCADE buprenorphine extended-release monthly injections; SUBOXONE Film, a buprenorphine and naloxone sublingual film; SUBOXONE Tablet, a buprenorphine and naloxone sublingual tablet; and SUBUTEX Tablet, a buprenorphine sublingual tablet for the treatment of opioid use disorder (OUD). The company also offers OPVEE nasal spray for opioid overdose reversal. In addition, it is developing INDV-2000, a selective orexin-1 receptor antagonist that is in Phase 2 clinical trial for the treatment of moderate to severe OUD; and INDV-6001, a buprenorphine-based long-acting injectable for the treatment of OUD in collaboration with Alar Pharmaceuticals Inc. Indivior PLC was incorporated in 2014 and is headquartered in North Chesterfield, Virginia.</t>
  </si>
  <si>
    <t>Indivior PLC</t>
  </si>
  <si>
    <t>NasdaqGS:INDV</t>
  </si>
  <si>
    <t>ADMA Biologics, Inc., a biopharmaceutical company, develops, manufactures, and markets specialty plasma-derived biologics for the treatment of immune deficiencies and infectious diseases in the United States and internationally. The company offers BIVIGAM, an intravenous immune globulin (IVIG) product indicated for the treatment of primary humoral immunodeficiency (PI); ASCENIV, an IVIG product for the treatment of PI; and Nabi-HB, a human polyclonal antibody product for the treatment of acute exposure to blood containing Hepatitis B surface antigen and other listed exposures to Hepatitis B. It also develops a pipeline of plasma-derived therapeutics comprising products related to the methods of treatment and prevention of S. pneumonia infection for an immunoglobulin. In addition, the company operates source plasma collection facilities. The company sells its products through independent distributors, drug wholesalers, specialty pharmacies, and other alternate site providers. ADMA Biologics, Inc. was incorporated in 2004 and is headquartered in Ramsey, New Jersey.</t>
  </si>
  <si>
    <t>ADMA Biologics, Inc.</t>
  </si>
  <si>
    <t>NasdaqGM:ADMA</t>
  </si>
  <si>
    <t>Ligand Pharmaceuticals Incorporated, a biopharmaceutical company, develops and licenses biopharmaceutical assets worldwide. It offers Pradefovir, Posaconazole, Voriconazole, CAPVAXIVE, NOXAFIL, MenFive, and ZELSUVMI for infectious disease; EVOMELA and KYPROLIS for multiple myeloma; FILSPARI, a dual endothelin and angiotensin II receptor antagonist for immunoglobulin A nephropathy; Ohtuvayre for respiratory disease; PNEUMOSIL, a pneumococcal conjugate vaccine to help fight against pneumococcal pneumonia in children; and QARZIBA to treat neuroblastoma. The company also provides Teriparatide injection product for osteoporosis; RYLAZE, a recombinant erwinia asparaginase for acute lymphoblastic leukemia or lymphoblastic lymphoma in adult and pediatric patients; TZIELD, a CD3-directed antibody indicated to delay the onset of Stage 3 type 1 diabetes in adults and children aged 8 years and older with Stage 2 T1D; and VAXNEUVANCE for the prevention of invasive disease caused by streptococcus pneumoniae serotypes. In addition, it offers Duavee for menopause; Frovatriptan to treat Neurology; FYCOMPA and SESQUIENT for CNS; LYTENAVA to treat Opthamology; MEKINIST for cardiology; MINNEBRO for metabolic disease; Nexterone, a captisol-enabled formulation of amiodarone; VEKLURY, an antiviral treatment for COVID-19; and Viviant for osteoporosis. Further, the company develops ACLX-002, Ciforadenant, UGN-301, Viright, JZP341, MB07133, BOT/BAL, and Lasofoxifene for oncology; Ensifentrine for respiratory disease; QTORIN for rare disease; Sparsentan for kidney disease; VK2809 for hepatology; ANEB-001 for acute cannabinoid intoxication; CE-furosemide for cardiology; CE-Meloxicam for neurology; V117, CX2101A, and Sitavig for infectious disease; REV-0100, OPT-302, and Reproxalap for opthamology; Vilazodone and Topiramate Injection for CNS; VK0214 for Rare Disease; and VK5211 for musculoskeletal disorder. The company was incorporated in 1987 and is based in Jupiter, Florida.</t>
  </si>
  <si>
    <t>Ligand Pharmaceuticals Incorporated</t>
  </si>
  <si>
    <t>NasdaqGM:LGND</t>
  </si>
  <si>
    <t>Lantheus Holdings, Inc. develops, manufactures, and commercializes diagnostic and therapeutic products that assist clinicians in diagnosis and treatment of heart, cancer, and other diseases worldwide. The company offers DEFINITY, an injectable ultrasound enhancing agent used in echocardiography exams; TechneLite, a technetium generator for nuclear medicine procedures; Xenon-133, a radiopharmaceutical gas to assess pulmonary function; Neurolite, an injectable imaging agent to identify the area within the brain where blood flow has been blocked or reduced due to stroke; Cardiolite, an injectable Tc-99m-labeled imaging agent to assess blood flow to the muscle of the heart; and PYLARIFY, an F 18-labelled PSMA-targeted PET imaging agent used for imaging of PSMA positive-lesions in men with prostate cancer. It also provides Automated Bone Scan Index that calculates the disease burden of prostate cancer by detecting and classifying bone scan tracer uptakes as metastatic or benign lesions using an artificial neural network; RELISTOR for opioid-induced constipation; and aPROMISE, an artificial intelligence medical device software; PYLARIFY AI, an medical device software to perform quantitative assessment of PSMA PET/CT images in prostate cancer; and flurpiridaz used to assess blood flow to the heart. In addition, it develops 1095, a PSMA-targeted iodine-131-labeled small molecule; PNT2002, a radiopharmaceutical therapy to treat mCRPC; PNT2003, an SSTR therapy to patients with SSTR-positive neuroendocrine tumors; MK-6240, a F 18-labeled PET imaging agent for Tau tangles in Alzheimer’s disease; LNTH-2401, a novel radiodiagnostic targeting the gastrin-releasing peptide receptor; LNTH-2402; LNTH-2403; LNTH-2404; and LNTH-1363S, an fibroblast activation protein, alpha, copper-64 labeled PET imaging agent. It has collaboration agreements with GE Healthcare; POINT; Regeneron; and Ratio Therapeutics LLC. The company was founded in 1956 and is based in Bedford, Massachusetts.</t>
  </si>
  <si>
    <t>Lantheus Holdings, Inc.</t>
  </si>
  <si>
    <t>NasdaqGM:LNTH</t>
  </si>
  <si>
    <t>Alkermes plc, a biopharmaceutical company, researches, develops, and commercializes pharmaceutical products to address unmet medical needs of patients in therapeutic areas in the United States, Ireland, and internationally. It has a portfolio of proprietary commercial products for the treatment of alcohol dependence, opioid dependence, schizophrenia and bipolar I disorder and a pipeline of clinical and preclinical product candidates in development for neurological disorders. Its marketed products include ARISTADA, an intramuscular injectable suspension for the treatment of schizophrenia; ARISTADA INITIO for the treatment of schizophrenia in adults; VIVITROL for the treatment of alcohol and prevention of opioid dependence; and LYBALVI, an oral atypical antipsychotic drug candidate for the treatment of adults with schizophrenia and bipolar I disorder. The company also offers proprietary technology platforms to third parties to enable them to develop, commercialize, and manufacture products. It has collaboration agreements primarily with Janssen Pharmaceutica N.V., Janssen Pharmaceutica Inc, and Janssen Pharmaceutica International. Alkermes plc was founded in 1987 and is headquartered in Dublin, Ireland.</t>
  </si>
  <si>
    <t>Alkermes plc</t>
  </si>
  <si>
    <t>NasdaqGS:ALKS</t>
  </si>
  <si>
    <t>Moderna, Inc., a biotechnology company, provides messenger RNA medicines in the United States, Europe, and internationally. The company’s respiratory vaccines include spikevax, mRESVIA, COVID, RSV, seasonal influenza, combination, and pandemic influenza vaccine; latent vaccines comprise cytomegalovirus, epstein-barr virus, herpes simplex virus, varicella zoster virus, and human immunodeficiency virus vaccines; enteric viruses include norovirus; public health vaccines consist of Zika, Nipah, and Mpox vaccines; and bacterial diseases vaccines, such as lyme vaccines. It also provides oncology therapeutics, such as individualized neoantigen and checkpoint adaptive immune modulation therapy; and rare disease products, including propionic and methylmalonic acidemia, glycogen storage disease type 1a, ornithine transcarbamylase deficiency, phenylketonuria, crigler-najjar syndrome type 1, and cystic fibrosis. It has strategic alliances and collaborations with AstraZeneca; Merck &amp; Co., Inc; Vertex Pharmaceuticals Incorporated; Vertex Pharmaceuticals (Europe) Limited; Generation Bio Co.; immatics N.V.; Life Edit Therapeutics; Carisma Therapeutics, Inc.; CytomX Therapeutics; Defense Advanced Research Projects Agency; Biomedical Advanced Research and Development Authority; Institute for Life Changing Medicines; The Bill &amp; Melinda Gates Foundation; and OpenAI. The company was formerly known as Moderna Therapeutics, Inc. and changed its name to Moderna, Inc. in August 2018. Moderna, Inc. was founded in 2010 and is headquartered in Cambridge, Massachusetts.</t>
  </si>
  <si>
    <t>Moderna, Inc.</t>
  </si>
  <si>
    <t>NasdaqGS:MRNA</t>
  </si>
  <si>
    <t>Kymera Therapeutics, Inc., a clinical-stage biopharmaceutical company, focuses on discovering and developing small molecule therapeutics that selectively degrade disease-causing proteins by harnessing the body’s own natural protein degradation system. It engages in developing IRAK4 program, which is in Phase II clinical trial for the treatment of immunology-inflammation diseases, including hidradenitis suppurativa and atopic dermatitis. The company also develops STAT6, a type 2 inflammation in allergic and atopic diseases; and TYK2 to treat autoimmune and inflammatory diseases. The company has a strategic alliance with Sanofi S.A. for the development of drug candidates targeting IRAK4 outside of the oncology and immuno-oncology fields. Kymera Therapeutics, Inc. was incorporated in 2015 and is headquartered in Watertown, Massachusetts.</t>
  </si>
  <si>
    <t>Kymera Therapeutics, Inc.</t>
  </si>
  <si>
    <t>NasdaqGM:KYMR</t>
  </si>
  <si>
    <t>Prestige Consumer Healthcare Inc., together with its subsidiaries, develops, manufactures, markets, distributes, and sells over the counter (OTC) health and personal care products in North America, Australia, and internationally. The company operates in two segments, North American OTC Healthcare and International OTC Healthcare. It offers analgesic powders under the BC and Goody's brand; various diaper rash treatments and skin protectants for babies under the Boudreaux's Butt Paste brand name; sprays and lozenges to relieve sore throats and mouth pain under the Chloraseptic brand; eye care products that provide relief from redness and itchiness under the Clear Eyes brand name; at-home removal of common and plantar warts under the Compound W brand; and ear wax removal products under Debrox brand name. The company also provides dental guards, floss picks, interdental brushes, dental repair and kits, and tongue cleaners under the DenTek brand; motion sickness relief products under the Dramamine brand; enemas and other laxative products under the Fleet brand name; stomach upset remedies under the Gaviscon brand; cough drops under the Luden's brand; products for yeast infections in women under the Monistat brand name; lice and parasite treatments under the Nix name; feminine care products, including washes, cloths, and sprays under the Summer's Eve brand; products for dry eyes under the TheraTears brand; nasal saline sprays and washes under the Fess brand name; and oral rehydration products under the Hydralyte brand. It sells its products to mass merchandisers; and drug, food, dollar, convenience, and club stores, as well as e-commerce channels. The company was formerly known as Prestige Brands Holdings, Inc. and changed its name to Prestige Consumer Healthcare Inc. in August 2018. Prestige Consumer Healthcare Inc. was founded in 1996 and is headquartered in Tarrytown, New York.</t>
  </si>
  <si>
    <t>Prestige Consumer Healthcare Inc.</t>
  </si>
  <si>
    <t>NYSE:PBH</t>
  </si>
  <si>
    <t>Apogee Therapeutics, Inc., a clinical stage biotechnology company, develops novel biologics for the treatment of atopic dermatitis (AD), asthma, eosinophilic esophagitis (EoE), chronic obstructive pulmonary disease (COPD), and other inflammatory and immunology indications. The company develops APG777, a subcutaneous (SQ) extended half-life monoclonal antibody (mAb) for the treatment of AD, which is in phase 2 clinical trials; and for the treatment of asthma and EoE which is in phase 1 clinical trial. It also develops APG279 that is in preclinical stage for the treatment of AD; APG990, an SQ extended half-life mAb for the treatment of AD; APG333, a human mAb against thymic stromal lymphopoietin for the treatment of asthma and COPD; and APG808, an SQ extended half-life mAb targeting IL-4Ra for the treatment of Type 2 allergic diseases. Apogee Therapeutics, Inc. was incorporated in 2022 and is headquartered in Waltham, Massachusetts.</t>
  </si>
  <si>
    <t>Apogee Therapeutics, Inc.</t>
  </si>
  <si>
    <t>NasdaqGM:APGE</t>
  </si>
  <si>
    <t>Acadia Healthcare Company, Inc. provides behavioral healthcare services in the United States and Puerto Rico. The company develops and operates acute inpatient psychiatric facilities; specialty treatment facilities comprising residential recovery facilities and eating disorder facilities; comprehensive treatment centers; and residential treatment centers, as well as facilities providing outpatient behavioral healthcare services for the behavioral healthcare and recovery needs of communities. Acadia Healthcare Company, Inc. was founded in 2005 and is headquartered in Franklin, Tennessee.</t>
  </si>
  <si>
    <t>Acadia Healthcare Company, Inc.</t>
  </si>
  <si>
    <t>NasdaqGS:ACHC</t>
  </si>
  <si>
    <t>TransMedics Group, Inc., a commercial-stage medical technology company, engages in transforming organ transplant therapy for end-stage organ failure patients in the United States and internationally. The company offers Organ Care System (OCS), a portable organ perfusion, optimization, and monitoring system that utilizes its proprietary and customized technology to replicate near-physiologic conditions for donor organs outside of the human body. Its OCS includes OCS LUNG for the preservation of standard criteria donor lungs for double-lung transplantation; OCS Heart, a technology for preservation of DBD donor hearts deemed unsuitable due to limitations of cold storage and for ex vivo reanimation, functional monitoring, and beating-heart preservation of donation-after-circulatory-death hearts; and OCS Liver for the preservation of DBD and DCD of donor livers. The company also developed national OCS program, a turnkey solution for outsourced organ retrieval; and provides OCS organ management and logistics services, including aviation and ground transportation, and other coordination activity. The company was founded in 1998 and is headquartered in Andover, Massachusetts.</t>
  </si>
  <si>
    <t>TransMedics Group, Inc.</t>
  </si>
  <si>
    <t>NasdaqGM:TMDX</t>
  </si>
  <si>
    <t>Celcuity Inc., a clinical-stage biotechnology company, focuses on the development of targeted therapies for the treatment of various solid tumors in the United States. The company’s lead drug candidate includes Gedatolisib, which selectively targets various Class I isoforms of phosphatidylinositol-3-kinase (PI3K) and the two mechanistic targets of rapamycin (mTOR) sub-complexes, mTORC1 and mTORC2 to treat patients with hormone receptor positive (HR+), human epidermal growth factor receptor 2 negative (HER2-) or HR+/HER2-, advanced or metastatic breast cancer (ABC), and patients with metastatic castration resistant prostate cancer (mCRPC). It also engages in developing of CELsignia diagnostic platform. The company had a license agreement with Pfizer Inc. for the development and commercialization rights to Gedatolisib. Celcuity Inc. was founded in 2011 and is based in Minneapolis, Minnesota.</t>
  </si>
  <si>
    <t>Celcuity Inc.</t>
  </si>
  <si>
    <t>NasdaqCM:CELC</t>
  </si>
  <si>
    <t>QuidelOrtho Corporation provides diagnostic testing solutions. The company operates through Labs, Transfusion Medicine, Point of Care, and Molecular Diagnostics business units. The Labs business unit provides clinical chemistry laboratory instruments and tests that measure target chemicals in bodily fluids for the evaluation of health and the clinical management of patients; immunoassay laboratory instruments and tests, which measure proteins as they act as antigens in the spread of disease, antibodies in the immune response spurred by disease, or markers of proper organ function and health; testing products to detect and monitor disease progression across a spectrum of therapeutic areas; and specialized diagnostic solutions. The Transfusion Medicine business unit offers immunohematology instruments and tests used for blood typing to ensure patient-donor compatibility in blood transfusions; and donor screening instruments and tests used for blood and plasma screening for infectious diseases. The Point of Care business unit provides instruments and tests to provide rapid results across a continuum of POC settings. The Molecular Diagnostics business unit offers polymerase chain reaction thermocyclers; amplification systems; and sample-to-result molecular instruments and tests for syndromic infectious disease diagnostics. The company sells its products directly to end users through a direct sales force; and through a network of distributors for professional use in physician offices, hospitals, clinical laboratories, reference laboratories, urgent care clinics, universities, retail clinics, pharmacies, wellness screening centers, blood banks, and donor centers, as well as for individual, non-professional, and over-the-counter use. It operates in North America, Europe, the Middle East, Africa, China, and internationally. The company was incorporated in 1979 and is headquartered in San Diego, California.</t>
  </si>
  <si>
    <t>QuidelOrtho Corporation</t>
  </si>
  <si>
    <t>NasdaqGS:QDEL</t>
  </si>
  <si>
    <t>DENTSPLY SIRONA Inc. develops, manufactures, and markets dental equipment supported by cloud-enabled solutions, dental products, and healthcare consumable products in urology and enterology worldwide. It operates through four segments: Connected Technology Solutions, Essential Dental Solutions, Orthodontic and Implant Solutions, and Wellspect Healthcare. The Connected Technology Solutions segment offers imaging equipment, motorized dental handpieces, treatment centers, and other instruments; and intraoral scanners, 3-D printers, and mills, as well as CEREC, a full-chairside economical restoration of esthetic ceramic dentistry offering. The Essential Dental Solutions segment provides motorized endodontic handpieces, files, sealers, irrigation needles, and other tools for root canal procedures; restorative products; curing light and dental diagnostic systems; ultrasonic scalers and polishers; and dental anesthetics, prophylaxis paste, dental sealants, and impression materials. The Orthodontic and Implant Solutions segment offers SureSmile, a clear aligner solution that includes whitening kits and retainers; VPro, a high frequency vibration technology device; SureSmile Simulator; DS Core platform, which creates 3D visualization of patient outcomes; dental implant products; digital dentures; crown and bridge porcelain products; bone regenerative and restorative solutions; treatment planning software; educational programs; custom abutments; tapered immediate load screws; regenerative bone growth factor; artificial teeth; and precious metal dental alloys. The Wellspect Healthcare segment offers intermittent urinary catheters under the LoFric brand and irrigation systems under the Navina brand. The company was formerly known as DENTSPLY International Inc. and changed its name to DENTSPLY SIRONA Inc. in February 2016. DENTSPLY SIRONA Inc. was founded in 1877 and is headquartered in Charlotte, North Carolina.</t>
  </si>
  <si>
    <t>DENTSPLY SIRONA Inc.</t>
  </si>
  <si>
    <t>NasdaqGS:XRAY</t>
  </si>
  <si>
    <t>Praxis Precision Medicines, Inc., a clinical-stage biopharmaceutical company, engages in the development of therapies for central nervous system (CNS) disorders characterized by neuronal excitation-inhibition imbalance. The company’s platforms include cerebrum, a small molecule platform for CNS small molecule therapies to develop orally available precision therapies; and solidus to discover and develop antisense oligonucleotide. It also develops Ulixacaltamide, a small molecule inhibitor of T-type calcium channels that is in Phase 3 clinical trial for the treatment of essential tremor; Vormatrigine, a small molecule targeting the hyperexcitable state of sodium-channels in the brain to treat focal onset epilepsy; Relutrigine for the treatment of developmental and epileptic encephalopathies; PRAX-020 to treat KCNT1; and PRAX-050. In addition, the company develops Elsunersen, a clinical-stage ASO designed to regulate NaV1.2 expression for the treatment of SCN2A-DEE; PRAX-080 that targets PCDH19-related developmental epilepsy; PRAX-090 for targeting SYNGAP1 loss-of-function; and PRAX-100 that targets SCN2A LoF mutations. It has a license agreement with RogCon Inc.; and research collaboration and license agreement with Ionis Pharmaceuticals, Inc. Praxis Precision Medicines, Inc. was incorporated in 2015 and is based in Boston, Massachusetts.</t>
  </si>
  <si>
    <t>Praxis Precision Medicines, Inc.</t>
  </si>
  <si>
    <t>NasdaqGS:PRAX</t>
  </si>
  <si>
    <t>PACS Group, Inc., through its subsidiaries, operates skilled nursing facilities and assisted living facilities in the United States. The company also provides senior care and independent facilities. It engages in the acquisition, ownership, and leasing of health care-related properties. The company was founded in 2013 and is based in Farmington, Utah. Skilled Nursing Care Facility</t>
  </si>
  <si>
    <t>PACS Group, Inc.</t>
  </si>
  <si>
    <t>NYSE:PACS</t>
  </si>
  <si>
    <t>BillionToOne, Inc., a precision diagnostics company, quantifies biology to create molecular diagnostics. The company provides molecular counting platform, which is designed to detect and measure DNA molecules at the single-count level to help enhance disease detection. It offers UNITY Complete, a non-invasive prenatal screen that assesses fetal risk for aneuploidies, recessive conditions, and fetal antigens from a maternal blood draw; Northstar Select, a liquid biopsy test that provides a list of mutations that are present in the tumor and types of mutations detected that include deletions, insertions, and point mutations; and Northstar Response, a test that provides longitudinal determination of cancer burden through methylation assessment. The company was incorporated in 2016 and is headquartered in Menlo Park, California.</t>
  </si>
  <si>
    <t>BillionToOne, Inc.</t>
  </si>
  <si>
    <t>NasdaqGS:BLLN</t>
  </si>
  <si>
    <t>Haemonetics Corporation, a medical technology company, provides a suite of hospital technologies solutions in the United States and internationally. The company offers automated plasma collection systems, donor management software, and supporting software solutions, including NexSys PCS and PCS2 plasmapheresis equipment and related disposables and solutions, as well as integrated information technology platforms for plasma customers to manage their donors, operations, and supply chain; and NexLynk DMS donor management system and Donor360 tools. It also provides treatment in electrophysiology, critical care, neurocritical care, trauma, burn surgery, spine surgery, and cancer surgery; SavvyWire, a sensor-guided 3-in-1 guidewire for TAVR procedures; and OptoWire, a pressure guidewire that measures fractional flow reserve and diastolic pressure ratio, as well as fiber optic sensor solutions used in medical devices and other critical industrial applications. In addition, the company offers hospital products comprising TEG and HAS hemostasis analyzer systems that provide a comprehensive assessment of a patient’s overall hemostasis; and TEG Manager software, which connects various TEG analyzers throughout the hospital, providing clinicians remote access to active and historical test results that inform treatment decisions. Further, it provides Cell Saver Elite +, an autologous blood recovery system for cardiovascular, orthopedic, trauma, transplant, vascular, obstetrical, and gynecological surgeries; and VASCADE closure products comprising VASCADE 5F, VASCADE 6/7F, VASCADE MVP XL, and VASCADE MVP, a technology platform which offers catheter-based delivery system and leverages the natural clot-inducing properties of collagen. The company sells its products through direct sales force, independent distributors, clinical specialists, and sales representatives. Haemonetics Corporation was founded in 1971 and is headquartered in Boston, Massachusetts.</t>
  </si>
  <si>
    <t>Haemonetics Corporation</t>
  </si>
  <si>
    <t>NYSE:HAE</t>
  </si>
  <si>
    <t>ICU Medical, Inc., together with its subsidiaries, develops, manufactures, and sells medical devices used in infusion therapy, vascular access, and vital care applications worldwide. It offers infusion therapy products, such as needlefree products under the MicroClave, MicroClave Clear, and NanoClave brands; Neutron catheter patency devices; ChemoLock closed system transfer devices and ChemoClaveTM for preparation and administration of hazardous drugs; Tego needle free connectors; Deltec GRIPPER non-coring needles for portal access; ClearGuard, SwabCap, and SwabTip disinfection caps; and vascular access products. The company provides IV therapy and diluents, such as sodium chloride, dextrose, balanced electrolyte solutions, lactated ringer's, ringer's, mannitol, sodium chloride/dextrose, and sterile water; and irrigation solutions comprising sodium chloride, sterile water irrigation, physiologic solutions, ringer's irrigation, acetic acid irrigation, glycine irrigation, sorbitol-mannitol irrigation, flexible containers, and pour bottle options. It offers infusion pumps under the Plum 360 and Plum Duo brands; ambulatory and syringe infusion hardware products; IV mediation safety software, including ICU Medical MedNet, an enterprise-class medication management platform; LifeShield and PharmGuard medication infusion safety software; hemodynamic monitoring products; anesthesia systems and devices, breathing circuits, ventilation, respiratory, and specialty airway products; temperature management solutions; anesthesia/pain management trays and components; and professional services. The company’s customers include acute care hospitals, wholesalers, ambulatory clinics, and alternate site facilities, such as outpatient clinics, home health care providers, and long-term care facilities. ICU Medical, Inc. was founded in 1984 and is based in San Clemente, California.</t>
  </si>
  <si>
    <t>ICU Medical, Inc.</t>
  </si>
  <si>
    <t>NasdaqGS:ICUI</t>
  </si>
  <si>
    <t>Concentra Group Holdings Parent, Inc. provides occupational health services in the United States. The company offers occupational health services, including workers compensation, employer, and consumer health services; and employer-sponsored primary care services at workplace, including mobile health and episodic specialty testing services. It also operates Concentra Telemed, a telemedicine platform for the treatment of work-related injuries and illnesses; Concentra Pharmacy for distributing repackaged medications; and Concentra Medical Compliance Administration, a third-party administrator that helps to manage abuse testing programs for employers with regulated or non-regulated workforces. In addition, the company provides injury care, primary care, urgent care, preventive care, clinical testing, physical examinations and evaluations, drug and alcohol screenings, clinical testing, vaccinations and other preventive care, and a range of consultative services designed to protect employees from workplace hazards. The company was founded in 1979 and is based in Addison, Texas. Concentra Group Holdings Parent, Inc. was formerly a subsidiary of Select Medical Corporation.</t>
  </si>
  <si>
    <t>Concentra Group Holdings Parent, Inc.</t>
  </si>
  <si>
    <t>NYSE:CON</t>
  </si>
  <si>
    <t>Protagonist Therapeutics, Inc., a biopharmaceutical company, develops peptide therapeutics for hematology and blood disorders, and inflammatory and immunomodulatory diseases. It is developing Rusfertide, an injectable mimetic of hepcidin that is in phase 3 clinical trials for the treatment of polycythemia vera; Icotrokinra, an orally delivered investigational drug which is in phase 3 clinical trials indicated to block biological pathways targeted by marketed injectable antibody drugs; and PN-943, an orally delivered, gut-restricted alpha 4 beta 7 specific integrin antagonist completed a phase 2 clinical trials in patients with moderate to severe ulcerative colitis. The company also develops IL-17 oral peptide antagonist PN-88,1 an oral metabolic/obesity peptide program, and an oral hepcidin mimetic/ferroportin blocker that is in pre-clinical stage. Protagonist Therapeutics, Inc. was incorporated in 2006 and is headquartered in Newark, California.</t>
  </si>
  <si>
    <t>Protagonist Therapeutics, Inc.</t>
  </si>
  <si>
    <t>NasdaqGM:PTGX</t>
  </si>
  <si>
    <t>TG Therapeutics, Inc., a commercial stage biopharmaceutical company, focuses on the acquisition, development, and commercialization of novel treatments for B-cell mediated diseases in the United States and internationally. It provides BRIUMVI, an anti-CD20 monoclonal antibody for the treatment of adult patients with relapsing forms of multiple sclerosis (RMS), including clinically isolated syndrome, relapsing-remitting disease, and active secondary progressive disease in adults. The company’s development pipeline comprises Ublituximab IV, glycoengineered anti-CD20 mAb for the treatment of relapsing MS; TG-1701 is an orally available and covalently bound Bruton’s tyrosine kinase (BTK) inhibitor that exhibits selectivity to BTK in vitro kinase screening; and TG-1801, a bispecific CD47 and CD19 antibody. Its research pipeline includes various investigational medicines. The company has license agreements with LFB Biotechnologies S.A.S; GTC Biotherapeutics; LFB/GTC LLC; Ildong Pharmaceutical Co. Ltd.; Rhizen Pharmaceuticals, S A. for the development and commercialization of umbralisib; Jiangsu Hengrui Medicine Co.; and Novimmune SA, as well as collaboration agreement with Checkpoint Therapeutics, Inc. for the development and commercialization of anti-PD-L1 and anti-GITR antibody research programs in the field of hematological malignancies. The company was incorporated in 1993 and is based in Morrisville, North Carolina.</t>
  </si>
  <si>
    <t>TG Therapeutics, Inc.</t>
  </si>
  <si>
    <t>NasdaqCM:TGTX</t>
  </si>
  <si>
    <t>Select Medical Holdings Corporation, through its subsidiaries, operates critical illness recovery hospitals, rehabilitation hospitals, and outpatient rehabilitation clinics in the United States. It operates through three segments: Critical Illness Recovery Hospital, Rehabilitation Hospital, and Outpatient Rehabilitation. The Critical Illness Recovery Hospital segment consists of hospitals that provide services for heart failure, infectious disease, respiratory failure and pulmonary disease, surgery requiring prolonged recovery, renal disease, neurological events, and trauma. Its Rehabilitation Hospital segment offers therapy and rehabilitation treatments, including rehabilitative services for brain and spinal cord injuries, strokes, amputations, neurological disorders, orthopedic conditions, pediatric congenital or acquired disabilities, and cancer. The Outpatient Rehabilitation segment operates rehabilitation clinics that provide physical, occupational, and speech rehabilitation programs and services; and specialized programs, such as functional programs for work related injuries, hand therapy, pelvic health rehabilitation, post-concussion rehabilitation, pediatric and cancer rehabilitation, and athletic training services. Select Medical Holdings Corporation was founded in 1996 and is headquartered in Mechanicsburg, Pennsylvania.</t>
  </si>
  <si>
    <t>Select Medical Holdings Corporation</t>
  </si>
  <si>
    <t>NYSE:SEM</t>
  </si>
  <si>
    <t>Arcellx, Inc., together with its subsidiary, engages in the development of various immunotherapies for patients with cancer and other incurable diseases in the United States. The company’s lead ddCAR product candidate is anitocabtagene autoleucel, which is in phase 2 clinical trial for the treatment of patients with relapsed or refractory multiple myeloma (rrMM). It also develops ACLX-001, a product candidate in Phase 1 clinical trials targeting BCMA to treat rrMM; ARC-SparX programs in Phase 1 trials; and ACLX-002, which is in Phase 1 clinical trials that targets CD123 for treating relapsed or refractory acute myeloid leukemia (AML) and myelodysplastic syndrome (MDS). In addition, the company preclinical product includes ACLX-003 for the treatment of AML and MDS. Further, the company focuses on the development of product candidates for solid tumor programs. It has a strategic alliance with Kite Pharma, Inc. to co-develop and co-commercialize anitocabtagene autoleucel. The company was formerly known as Encarta Therapeutics, Inc. and changed its name to Arcellx, Inc. in January 2016. Arcellx, Inc. was incorporated in 2014 and is headquartered in Redwood City, California.</t>
  </si>
  <si>
    <t>Arcellx, Inc.</t>
  </si>
  <si>
    <t>NasdaqGS:ACLX</t>
  </si>
  <si>
    <t>Vaxcyte, Inc., a clinical-stage vaccine innovation company, develops conjugate and novel protein vaccines to prevent or treat bacterial infectious diseases. Its lead vaccine candidate is VAX-24, a 24-valent carrier-sparing investigational pneumococcal conjugate vaccine (PCV) for the prevention of invasive pneumococcal disease (IPD) in infants. The company also develops VAX-31, a 31-valent, carrier-sparing investigational PCV for the prevention of IPD in adults and children; VAX-A1, a novel conjugate vaccine candidate to prevent disease caused by Group A Streptococcus; VAX-PG, a novel protein vaccine candidate targeting the keystone pathogen responsible for periodontitis; and VAX-GI, a novel preclinical vaccine candidate for the treatment of dysentery and shigellosis, which is caused by Shigella bacteria. The company was formerly known as SutroVax, Inc. and changed its name to Vaxcyte, Inc. in May 2020. Vaxcyte, Inc. was incorporated in 2013 and is headquartered in San Carlos, California.</t>
  </si>
  <si>
    <t>Vaxcyte, Inc.</t>
  </si>
  <si>
    <t>NasdaqGS:PCVX</t>
  </si>
  <si>
    <t>Cogent Biosciences, Inc., a biotechnology company, focuses on developing precision therapies for genetically defined diseases. Its lead product candidate includes bezuclastinib (CGT9486), a selective tyrosine kinase inhibitor in Phase 3 trial designed to target mutations within the KIT receptor tyrosine kinase, including KIT D816V mutation that drives systemic mastocytosis, as well as other mutations in KIT exon 17, which are found in patients with advanced gastrointestinal stromal tumors. The company also develops CGT4859, a reversible and selective fibroblast growth factor receptor 2 inhibitor in Phase 1 trial for patients with documented FGFR mutations, including advanced cholangiocarcinoma. It has a licensing agreement with Plexxikon Inc. for the research, development, and commercialization of bezuclastinib. Cogent Biosciences, Inc. is headquartered in Waltham, Massachusetts.</t>
  </si>
  <si>
    <t>Cogent Biosciences, Inc.</t>
  </si>
  <si>
    <t>NasdaqGS:COGT</t>
  </si>
  <si>
    <t>Glaukos Corporation, an ophthalmic pharmaceutical and medical technology company, develops therapies for the treatment of glaucoma, corneal disorders, and retinal diseases in the United States and internationally. The company offers iStent and iStent inject W micro-bypass stents designed to treat mild-to-moderate open-angle glaucoma through the restoration of the natural physiologic outflow pathways for aqueous humor. It also provides iStent infinite indicated for use in the treatment of patients with glaucoma uncontrolled by prior medical and surgical therapy; iDose TR, an intracameral procedural pharmaceutical therapy indicated for the reduction of intraocular pressure in patients with open-angle glaucoma or ocular hypertension; iAccess, a precision blade; and iPRIME, a viscoelastic delivery system. In addition, the company develops iLink, a device used for the treatment of keratoconus without the removal of the epithelium; ILution, a platform of cream-based drug formulation applied to the outer surface of the eyelid for drop less transdermal delivery of pharmaceutically active compounds for the treatment of anterior segment eye disorders; and retinal XR platform to treat age-related macular degeneration, diabetic macular edema, retinal vein occlusion, and other posterior segment retinal diseases. It sells its products to ambulatory surgery centers, hospitals, and physician private practices through a direct sales organization, direct sales subsidiaries, and distributors. The company was formerly known as Transdx, Inc. Glaukos Corporation was incorporated in 1998 and is headquartered in Aliso Viejo, California.</t>
  </si>
  <si>
    <t>Glaukos Corporation</t>
  </si>
  <si>
    <t>NYSE:GKOS</t>
  </si>
  <si>
    <t>Krystal Biotech, Inc., a commercial-stage biotechnology company, discovers, develops, manufactures, and commercializes genetic medicines to treat diseases with high unmet medical needs in the United States. The company commercializes VYJUVEK (beremagene geperpavec-svdt, or B-VEC) for the treatment of dystrophic epidermolysis bullosa (DEB). It also develops KB105, which is in Phase 1/2 clinical trials for treating patients with deficient autosomal recessive congenital ichthyosis; KB104 for treating netherton syndrome; KB407 that is in Phase 1 clinical trials for treating cystic fibrosis; KB707 that is in Phase 1/2 clinical trials for the treatment of anti-PD-1 relapsed/refractory; KB408, which is in Phase 1 clinical trials for treating Alpha-1 antitrypsin deficiency; and KB301 that is in Phase 2 clinical trials for treating aesthetic skin conditions, as well as in open label study with ophthalmic B-VEC for treating for ocular complications of deb. Krystal Biotech, Inc. was founded in 2016 and is headquartered in Pittsburgh, Pennsylvania.</t>
  </si>
  <si>
    <t>Krystal Biotech, Inc.</t>
  </si>
  <si>
    <t>NasdaqGS:KRYS</t>
  </si>
  <si>
    <t>Perrigo Company plc provides over-the-counter health and wellness solutions in the United States, Europe, and internationally. It operates through Consumer Self-Care Americas and Consumer Self-Care International segments. The company offers upper respiratory products, including cough suppressants, expectorants, and sinus and allergy relief; nutrition products consisting of infant formulas and nutritional beverages; digestive health products, including antacids, anti-diarrheal, and anti-heartburn; pain and sleep-aids products comprising pain relievers and fever reducers; and oral care products, which include toothbrushes, toothbrush replacement heads, floss, flossers, whitening products, and toothbrush covers. It also offers healthy lifestyle products, such as smoking cessation and well-being products; skin care products consisting of dermatological care, scar management, lice treatment, and other products for various skin conditions; women’s health products comprising feminine hygiene and contraceptives; vitamins, minerals, and supplements; rare diseases business; and other miscellaneous self-care products. The company sells its products under the Compeed, Dr. Fresh, Firefly, Good Sense, Good Start, Mederma, Nasonex, Plackers, Prevacid24HR, REACH, Rembrandt, Steripod, Opill, Solpadeine, Coldrex, Physiomer, NiQuitin, ACO, ellaOne, and Compeed brands. It also offers contract manufacturing services. The company sells its products through retail drug, supermarket, and mass merchandise chains; e-commerce stores; wholesalers; pharmacies; drug and grocery retailers; and para-pharmacies. The company was formerly known as Perrigo Company and changed its name to Perrigo Company plc in December 2013. Perrigo Company plc was founded in 1887 and is headquartered in Dublin, Ireland.</t>
  </si>
  <si>
    <t>Perrigo Company plc</t>
  </si>
  <si>
    <t>NYSE:PRGO</t>
  </si>
  <si>
    <t>Claritev Corporation, together with its subsidiaries, provides data analytics and technology-enabled cost management, payment, and revenue integrity solutions to the healthcare industry in the United States. The company offers analytics-based services that reduce medical costs, through data-driven algorithms and insights that detect claims over-charges and negotiate or recommend reimbursement; and network-based services that provide contracted discounts with healthcare providers, as well as outsourced network development and management services. It provides payment and revenue integrity services, such as identifying and removing improper and unnecessary charges paid during the claim, as well as services to identify and help restore and preserve underpaid premium dollars. In addition, the company offers data and decision science services including a suite of solutions that apply modern methods of data science to produce descriptive, predictive, and prescriptive analytics that drive optimized benefit plan design, support decision-making, improve clinical outcomes, and reduce the total cost of care; and business-to-business healthcare payments and other services. It serves national and regional insurance companies, Blue Cross and Blue Shield plans, provider-sponsored and independent health plans, TPAs, self-insured health plans, property and casualty insurers, bill review companies, and other companies involved in the claim adjudication process. The company was formerly known as MultiPlan Corporation and changed its name to Claritev Corporation in February 2025. Claritev Corporation was founded in 1980 and is headquartered in New York, New York.</t>
  </si>
  <si>
    <t>Claritev Corporation</t>
  </si>
  <si>
    <t>NYSE:CTEV</t>
  </si>
  <si>
    <t>Option Care Health, Inc. offers home and alternate site infusion services in the United States. The company provides anti-infective therapy and services; home infusion services to treat heart failures; home parenteral nutrition and enteral nutrition support services for numerous acute and chronic conditions, such as stroke, cancer, and gastrointestinal diseases; immunoglobulin infusion therapies for the treatment of immune deficiencies; and treatments for chronic inflammatory disorders, including crohn’s disease, plaque psoriasis, psoriatic arthritis, rheumatoid arthritis, ulcerative colitis, and other chronic inflammatory disorders. It also offers treatments to manage the progression of neurological disorders, such as Duchenne muscular dystrophy, multiple sclerosis, Alzheimer’s disease, and other neurological disorder; infusion therapies for bleeding disorders, such as hemophilia and von Willebrand diseases; therapies for women with high-risk pregnancies; and other infusion therapies to treat various conditions, including pain management, chemotherapy, and respiratory medications, as well as nursing services. The company markets its services through patient referrals, including physicians, hospital discharge planners, hospital personnel, health maintenance organizations, and preferred provider organizations. Option Care Health, Inc. is headquartered in Bannockburn, Illinois.</t>
  </si>
  <si>
    <t>Option Care Health, Inc.</t>
  </si>
  <si>
    <t>NasdaqGS:OPCH</t>
  </si>
  <si>
    <t>Merit Medical Systems, Inc. designs, develops, manufactures, and markets single-use medical products for interventional, diagnostic, and therapeutic procedures in the United States and internationally. It operates in two segments, Cardiovascular and Endoscopy. The company provides micropuncture kits, angiographic needles, sheaths, guide wires, and safety products; peripheral intervention, including angiography, drainage, delivery systems, and embolotherapy products; spine products, such as vertebral augmentation, radiofrequency ablation, and bone biopsy systems; oncology products; and cardiac intervention products, such as access, angiography, electrophysiology and cardiac rhythm management, fluid management, hemodynamic monitoring, hemostasis, and intervention to treat various heart conditions. It also offers custom procedural solutions that include critical care products, disinfection protection systems, syringes, manifold kits, and trays and packs; coating services for medical tubes and wires; and sensor components for microelectromechanical systems. In addition, the company provides pulmonary products that consist of laser-cut tracheobronchial stents, over-the-wire and direct visualization delivery systems, and dilation balloons to endoscopically dilate structures; gastroenterology products, such as covered esophageal stents, syringe and gauges, and balloon dilators; and kits and accessories for endoscopy and bronchoscopy procedures, as well as non-pharmacological treatment of gastroesophageal reflux disease. It sells its products to hospitals and alternate site-based physicians, technicians, and nurses through direct sales force, distributors, original equipment manufacturer partners, or custom procedure tray manufacturers. The company was incorporated in 1987 and is headquartered in South Jordan, Utah.</t>
  </si>
  <si>
    <t>Merit Medical Systems, Inc.</t>
  </si>
  <si>
    <t>NasdaqGS:MMSI</t>
  </si>
  <si>
    <t>Arrowhead Pharmaceuticals, Inc. develops medicines for the treatment of intractable diseases in the United States. The company’s product pipeline includes Plozasiran, which has completed Phase 3 clinical trial to treat hypertriglyceridemia, dyslipidemia, and familial chylomicronemia syndrome; Olpasiran that is in Phase 3 clinical trial to reduce the production of apolipoprotein A; and Fazirsiran that is in Phase 3 clinical trial for the treatment of liver disease associated with alpha-1 antitrypsin deficiency. It also develops Zodasiran that is in Phase 2b clinical trial for the treatment of dyslipidemia and hypertriglyceridemia; GSK-4532990 to treat metabolic-dysfunction associated steatohepatitis (MASH); and Daplusiran/Tomligisiran which is in Phase 2 clinical trial for the treatment of Chronic Hepatitis B. In addition, the company is developing ARO-PNPLA3, which is in Phase 1 clinical trial to treat patients with MASH; ARO-INHBE to reduce the hepatic expression of the INHBE gene and its secreted gene product; ARO-RAGE to treat inflammatory lung disease; ARO-MUC5AC to treat muco-obstructive pulmonary diseases; and ARO-MMP7 for the treatment of idiopathic pulmonary fibrosis that is in Phase 1/2a clinical trials. Further, it develops ARO-DUX4 for the treatment of facioscapulohumeral muscular dystrophy; ARO-DM1 to treat patient with Type 1 Myotonic Dystrophy; ARO-C3 to treat complement-mediated renal disease; ARO-CFB for the treatment of complement-mediated kidney disease that is in Phase 1/2a clinical trial; and ARO-ATXN2 for the treatment of Spinocerebellar Ataxia Type 2 that is in Phase 1 clinical trial. Arrowhead Pharmaceuticals, Inc. has collaboration and license Agreements with Glaxosmithkline Intellectual Property (No. 3) Limited; Horizon Therapeutics Ireland DAC; Takeda Pharmaceutical Company Limited; and with Amgen Inc. The company was founded in 2003 and is headquartered in Pasadena, California.</t>
  </si>
  <si>
    <t>Arrowhead Pharmaceuticals, Inc.</t>
  </si>
  <si>
    <t>NasdaqGS:ARWR</t>
  </si>
  <si>
    <t>iRhythm Technologies, Inc., a digital healthcare company, engages in the design, development, and commercialization of device-based technology that provides ambulatory cardiac monitoring services to diagnose arrhythmias in the United States. The company offers Zio ambulatory cardiac monitoring services, including long-term and short-term continuous monitoring and mobile cardiac telemetry monitoring services. It also provides Zio Monitor System, a prescription-only remote electrocardiogram (ECG) monitoring system consisting a patch ECG monitor that records the electric signal from the heart continuously for up to 14 days; Zio XT System, a prescription-only remote ECG monitoring system that consists of the Zio XT patch that records the electric signal from the heart continuously for up to 14 days; and Zio ECG Utilization Software System, which supports the capture and analysis of ECG data. In addition, the company offers Zio AT System, a prescription-only remote ECG monitoring system, which consists of the Zio AT patch that records the electric signal from the heart continuously for up to 14 days, as well as incorporates the Zio AT wireless gateway to provide connectivity between the patch and the ZEUS System during the patient wear period. It has a development collaboration agreement with Verily Life Sciences LLC and Verity Ireland Limited to develop various next-generation atrial fibrillation screening, detection, or monitoring products. iRhythm Technologies, Inc. was incorporated in 2006 and is headquartered in San Francisco, California.</t>
  </si>
  <si>
    <t>iRhythm Technologies, Inc.</t>
  </si>
  <si>
    <t>NasdaqGS:IRTC</t>
  </si>
  <si>
    <t>Nuvalent, Inc., a clinical-stage biopharmaceutical company, engages in the development of therapies for patients with cancer. Its lead product candidates are NVL-520, a novel ROS1-selective inhibitor to address the clinical challenges of emergent treatment resistance, central nervous system (CNS)-related adverse events, and brain metastases that may limit the use of ROS1 tyrosine kinase inhibitors (TKIs) for patients with ROS proto-oncogene 1 (ROS1)-positive non-small cell lung cancer (NSCLC) which is under the Phase 2 portion of the ARROS-1 Phase 1/2 clinical trial; NVL-655, a brain-penetrant ALK-selective inhibitor, to address the clinical challenges of emergent treatment resistance, CNS-related adverse events, and brain metastases that might limit the use of first-, second-, and third-generation ALK inhibitors that is under the Phase 2 portion of the ALKOVE-1 clinical trial; and NVL-330, a brain-penetrant human epidermal growth factor receptor 2 (HER2)-selective inhibitor designed to treat tumors driven by HER2ex20, brain metastases, and avoiding treatment-limiting adverse events including due to off-target inhibition of wild-type EGFR that is in Phase 1a/1b clinical trial. The company was incorporated in 2017 and is headquartered in Cambridge, Massachusetts.</t>
  </si>
  <si>
    <t>Nuvalent, Inc.</t>
  </si>
  <si>
    <t>NasdaqGS:NUVL</t>
  </si>
  <si>
    <t>Chemed Corporation provides hospice and palliative care services to patients through a network of physicians, registered nurses, home health aides, social workers, clergy, and volunteers primarily in the United States. The company operates through VITAS and Roto-Rooter segments. It offers plumbing, drain cleaning, excavation, water restoration, and other related services to residential and commercial customers through company-owned branches, independent contractors, and franchisees. The company also provides direct medical services to patients, as well as spiritual and emotional counseling to both patients and their families. Chemed Corporation was incorporated in 1970 and is headquartered in Cincinnati, Ohio.</t>
  </si>
  <si>
    <t>Chemed Corporation</t>
  </si>
  <si>
    <t>NYSE:CHE</t>
  </si>
  <si>
    <t>Amneal Pharmaceuticals, Inc., a global biopharmaceutical company, develops, manufactures, markets, and distributes generics, injectables, biosimilars, and specialty branded pharmaceutical products worldwide. The company operates through three segments: Affordable Medicines, Specialty, and AvKARE. The Affordable Medicines segment offers dosage forms and delivery systems, which include immediate and extended-release oral solids, powders, liquids, sterile injectables, nasal sprays, inhalation and respiratory products, biosimilar products, ophthalmics, films, transdermal patches, and topicals. The Specialty segment develops, promotes, sells, and distributes pharmaceutical products with focus on central nervous system disorders, including Parkinson’s disease, and endocrine disorders. This segment provides Rytary, an oral capsule formulation of carbidopa-levodopa to treat Parkinson’s disease, post-encephalitic parkinsonism, and parkinsonism; Unithroid and ONGENTYS for the treatment of hypothyroidism; and CREXONT which is use for the treatment of Parkinson’s disease. The AvKARE segment offers pharmaceuticals, medical and surgical products, and services primarily to governmental agencies, the Department of Defense, and the Department of Veterans Affairs. This segment also distributes bottle and unit dose pharmaceuticals under the AvKARE and AvPAK names; and packages and distributes pharmaceuticals and vitamins to its retail and institutional customers. It sells its products through wholesalers, distributors, retail pharmacies, managed care organizations, purchasing co-ops, hospitals, government agencies, institutions, and pharmaceutical companies. The company was formerly known as Atlas Holdings, Inc. and changed its name to Amneal Pharmaceuticals, Inc. in 2018. Amneal Pharmaceuticals, Inc. was founded in 2002 and is headquartered in Bridgewater, New Jersey.</t>
  </si>
  <si>
    <t>Amneal Pharmaceuticals, Inc.</t>
  </si>
  <si>
    <t>NasdaqGS:AMRX</t>
  </si>
  <si>
    <t>Regencell Bioscience Holdings Limited operates as a Traditional Chinese medicine (TCM) bioscience company in Hong Kong. It focuses on the research, development, and commercialization of TCM for the treatment of neurocognitive disorders and degeneration, primarily for attention deficit hyperactivity disorder and autism spectrum disorder. The company was incorporated in 2014 and is headquartered in Causeway Bay, Hong Kong.</t>
  </si>
  <si>
    <t>Regencell Bioscience Holdings Limited</t>
  </si>
  <si>
    <t>NasdaqCM:RGC</t>
  </si>
  <si>
    <t>Caris Life Sciences, Inc., an artificial intelligence TechBio company, provides molecular profiling services in the United States and internationally. It develops and commercializes solutions to transform healthcare using molecular information, and machine learning algorithms. The company’s molecular profiling services portfolio includes MI Profile, a tissue-based molecular profiling solution; and Caris Assure, a blood-based molecular profiling solution for cancer treatment. It also offers pharma research and development services comprising laboratory delivery, strategic data, and research services to biopharmaceutical customers. The company was founded in 2008 and is headquartered in Irving, Texas.</t>
  </si>
  <si>
    <t>Caris Life Sciences, Inc.</t>
  </si>
  <si>
    <t>NasdaqGS:CAI</t>
  </si>
  <si>
    <t>Stevanato Group S.p.A. engages in the design, production, and distribution of products and processes to provide solutions for biopharma and healthcare industries in Europe, the Middle East, Africa, North America, South America, and the Asia Pacific. It operates through two segments, Biopharmaceutical and Diagnostic Solutions; and Engineering. The company offers drug containment solutions comprising pre-fillable syringes, cartridges, vials, and ampoules; in-vitro diagnostic solutions; drug delivery systems, including pen injectors, auto-injectors, and wearable injectors; diagnostic laboratory consumables; analytical and regulatory support services; medical devices; pharmaceutical visual inspection machines; assembling and packaging machines; glass forming machines; and after-sales services, such as spare parts and maintenance services. It also provides contract development and manufacturing services for customer-owned drug delivery devices. The company serves pharmaceutical, biotechnology, diagnostics, and life sciences companies; and drug product, glass packaging, and fill and finish contract manufacturers. The company was founded in 1949 and is headquartered in Piombino Dese, Italy. Stevanato Group S.p.A. is a subsidiary of Stevanato Holding S.R.L.</t>
  </si>
  <si>
    <t>Stevanato Group S.p.A.</t>
  </si>
  <si>
    <t>NYSE:STVN</t>
  </si>
  <si>
    <t>Sotera Health Company provides sterilization, lab testing, and advisory services for the healthcare industry in the United States, Canada, Europe, and internationally. The company operates through three segments: Sterigenics, Nordion, and Nelson Labs. The Sterigenics segment offers outsourced terminal sterilization and irradiation services using gamma irradiation, ethylene oxide processing, and electron beam irradiation technologies for the medical device, pharmaceutical, and food safety and advanced applications markets. The Nordion segment provides Cobalt-60 used in the sterilization and irradiation processes for the medical device, pharmaceutical, food safety, and high-performance materials industries, as well as in the treatment of cancer. It also offers gamma irradiation systems. The Nelson Labs segment provides outsourced microbiological and analytical chemistry testing and advisory services for the medical device and pharmaceutical industries. The company was formerly known as Sotera Health Topco, Inc. and changed its name to Sotera Health Company in October 2020. Sotera Health Company was incorporated in 2015 and is headquartered in Broadview Heights, Ohio.</t>
  </si>
  <si>
    <t>Sotera Health Company</t>
  </si>
  <si>
    <t>NasdaqGS:SHC</t>
  </si>
  <si>
    <t>Cidara Therapeutics, Inc. operates as a biotechnology company that focuses on developing targeted therapies for patients facing cancers and other serious diseases. The company’s product includes rezafungin acetate, a novel molecule in the echinocandin class of antifungals for the treatment and prevention of invasive fungal infections, including candidemia and invasive candidiasis, which are fungal infections associated with high mortality rates. It also develops its Cloudbreak platform that enables development of novel drug-Fc conjugates, that includes CD388, a potent antiviral designed to deliver universal prevention and treatment of seasonal and pandemic influenza, which is in Phase 1 and Phase 2a clinical trials. The company was formerly known as K2 Therapeutics, Inc. and changed its name to Cidara Therapeutics, Inc. in July 2014. Cidara Therapeutics, Inc. was incorporated in 2012 and is based in San Diego, California.</t>
  </si>
  <si>
    <t>Cidara Therapeutics, Inc.</t>
  </si>
  <si>
    <t>NasdaqCM:CDTX</t>
  </si>
  <si>
    <t>Merus N.V., a clinical-stage immuno-oncology company, engages in the development of antibody therapeutics in the Netherlands. Its bispecific antibody candidate pipeline includes BIZENGRI for the treatment of patients with pancreatic adenocarcinoma or non-small cell lung cancer (NSCLC) and non Neuregulin 1. The company is also developing MCLA-158 for the treatment of solid tumors; MCLA-129 for the treatment of patients with lungs and other solid tumors; ONO-4685 to treat relapsed/refractory T cell lymphoma; and INCA33890 for advanced solid tumors. In addition, it has collaboration agreement with Eli Lilly and Company, Ono Pharmaceutical Co., Ltd., and Betta Pharmaceuticals Co. Ltd. The company was incorporated in 2003 and is headquartered in Utrecht, the Netherlands.</t>
  </si>
  <si>
    <t>Merus N.V.</t>
  </si>
  <si>
    <t>NasdaqGM:MRUS</t>
  </si>
  <si>
    <t>Rhythm Pharmaceuticals, Inc., a commercial-stage biopharmaceutical company, focuses on the rare neuroendocrine diseases. The company’s lead product candidate is IMCIVREE (setmelanotide), a rare melanocortin-4 receptor for the treatment of pro-opiomelanocortin (POMC), proprotein convertase subtilisin/kexin type 1, leptin receptor (LEPR) deficiency obesity, and Bardet-Biedl and Alström syndrome. It is in Phase 3 clinical trials for treating POMC or LEPR heterozygous deficiency obesities, steroid receptor coactivator 1 deficiency obesity, SH2B1 deficiency obesity, MC4 receptor deficiency obesity, and other MC4R disorders. The company has licensing agreements with LG Chem, Ltd; Ipsen Pharma S.A.S; Camurus; RareStone Group Ltd.; joint research collaboration with Axovia Therapeutics for developing in bardet-biedl syndrome; and LG Chem, Ltd. The company was formerly known as Rhythm Metabolic, Inc. and changed its name to Rhythm Pharmaceuticals, Inc. in October 2015. The company was founded in 2008 and is headquartered in Boston, Massachusetts.</t>
  </si>
  <si>
    <t>Rhythm Pharmaceuticals, Inc.</t>
  </si>
  <si>
    <t>NasdaqGM:RYTM</t>
  </si>
  <si>
    <t>Molina Healthcare, Inc. provides managed healthcare services to low-income families and individuals under the Medicaid and Medicare programs and through the state insurance marketplaces. It operates in four segments: Medicaid, Medicare, Marketplace, and Other. The company served in across 21 states. The company was founded in 1980 and is headquartered in Long Beach, California.</t>
  </si>
  <si>
    <t>Molina Healthcare, Inc.</t>
  </si>
  <si>
    <t>NYSE:MOH</t>
  </si>
  <si>
    <t>PTC Therapeutics, Inc., a biopharmaceutical company, focuses on the discovery, development, and commercialization of medicines to children and adults living with rare disorders in the United States and internationally. The company offers Translarna and Emflaza for the treatment of Duchenne muscular dystrophy; Upstaza to treat aromatic l-amino acid decarboxylas (AADC) deficiency, a central nervous system disorder; Tegsedi and Waylivra for the treatment of rare diseases; and Evrysdi to treat spinal muscular atrophy (SMA) in adults and children. Its development pipeline products include Sepiapterin for the treatment of phenylketonuria; PTC518 splicing platform, which is being developed for the treatment of Huntington’s disease; and inflammation and ferroptosis platforms, including vatiquinone to treat Friedreich’s ataxia. The company distributes its products through third-party distributors. It has collaborations with F. Hoffman-La Roche Ltd., Hoffman-La Roche Inc., the SMA Foundation, National Taiwan University, Akcea Therapeutics, Inc., and Shiratori Pharmaceutical Co., Ltd. The company has license and collaboration agreement with Novartis Pharmaceuticals Corporation to develop PTC518 Huntington's disease program. It markets Upstaza, a gene therapy with the brand name Kebilidi in the United States. PTC Therapeutics, Inc. was incorporated in 1998 and is headquartered in Warren, New Jersey.</t>
  </si>
  <si>
    <t>PTC Therapeutics, Inc.</t>
  </si>
  <si>
    <t>NasdaqGS:PTCT</t>
  </si>
  <si>
    <t>Axsome Therapeutics, Inc., a biopharmaceutical company, develops and delivers novel therapies for the management of central nervous system (CNS) disorders in the United States. The company’s commercial product portfolio includes Auvelity (dextromethorphan-bupropion), a N-methyl-D-aspartate receptor antagonist, sigma-1 receptor agonist, aminoketone, and CYP2D6 inhibitor indicated for the treatment of major depressive disorder in adults; Sunosi (solriamfetol), a dopamine and norepinephrine reuptake inhibitor, trace amine-associated receptor 1 agonist, and 5-HT1A agonist indicated for the treatment of excessive daytime sleepiness in patients with narcolepsy or obstructive sleep apnea; and Symbravo (MoSEIC meloxicam rizatriptan), or AXS-07, a rapidly absorbed, multi-mechanistic, selective COX-2 inhibitor, and 5-HT1B/1D agonist indicated for the acute treatment of migraine with or without aura. It also develops AXS-05 (dextromethorphan-bupropion), an investigational N-methyl-D-aspartate receptor antagonist, which has completed Phase III clinical trial to treat Alzheimer's disease agitation, as well as that has completed phase II clinical trial for the treatment of smoking cessation; AXS-12 (reboxetine), a highly selective and potent norepinephrine reuptake inhibitor and cortical dopamine modulator, which has completed Phase III trial to treat narcolepsy; AXS-14 (esreboxetine), a selective and potent norepinephrine reuptake inhibitor that has completed Phase III trial for the treatment of fibromyalgia and other conditions; and Solriamfetol, a dopamine and norepinephrine reuptake inhibitor, which is in Phase III trial for treating attention deficit hyperactivity, major depressive, binge eating, and excessive sleepiness associated with shift work disorder. It has a research collaboration agreement with Duke University for evaluating AXS-05 in a Phase 2 clinical trial in smoking cessation. The company was incorporated in 2012 and is based in New York, New York.</t>
  </si>
  <si>
    <t>Axsome Therapeutics, Inc.</t>
  </si>
  <si>
    <t>NasdaqGM:AXSM</t>
  </si>
  <si>
    <t>RadNet, Inc., together with its subsidiaries, provides outpatient diagnostic imaging services in the United States and internationally. The company operates in two segments, Imaging Centers and Digital Health. Its services include magnetic resonance imaging, computed tomography, positron emission tomography, nuclear medicine, mammography, ultrasound, diagnostic radiology, fluoroscopy, and other related procedures, as well as multi-modality imaging services. The company also develops and sells computerized systems that distribute, display, store, and retrieve digital images; picture archiving communications systems and related services; and develops and deploys AI suites to enhance radiologist interpretation of breast, lung, and prostate images, as well as solutions for prostate cancer screening. In addition, it develops and delivers AI-powered health informatics solutions to drive quality, efficiency, and outcomes in imaging and radiology; informatics designed for outpatient radiology; and DeepHealth OS, a cloud-native operating system that helps in the operations of the radiology service. RadNet, Inc. was founded in 1981 and is headquartered in Los Angeles, California.</t>
  </si>
  <si>
    <t>RadNet, Inc.</t>
  </si>
  <si>
    <t>NasdaqGM:RDNT</t>
  </si>
  <si>
    <t>Teleflex Incorporated designs, develops, manufactures, and supplies single-use medical devices for common diagnostic and therapeutic procedures in critical care and surgical applications worldwide. It provides vascular access products that comprise Arrow branded catheters, catheter navigation and tip positioning systems, and intraosseous bone access systems for the administration of intravenous therapies, the measurement of blood pressure, and the collection of blood samples. The company also offers interventional products, including various coronary catheters, structural heart support devices, peripheral intervention products, and mechanical circulatory support platform; and Arrow branded intra-aortic balloon pumps and catheters, Guideliner, Turnpike, and Trapliner catheters, the Manta Vascular Closure, and Arrow Oncontrol devices. It provides anesthesia products, such as airway, pain management, and hemostatic products to support hospital, emergency medicine, and military channels; and surgical products, including metal and polymer ligating clips, and fascial closure surgical systems that are used in laparoscopic surgical procedures, percutaneous surgical systems, and other surgical instruments. The company also offers interventional urology products comprising the UroLift System, an invasive technology for treating lower urinary tract symptoms; respiratory products, including oxygen and aerosol therapies, spirometry, and ventilation management products for use in various care settings; urology products, such as catheters, urine collectors, and catheterization accessories and products for operative endourology, as well as bladder management services; and OEM products, which includes the TFX Medical OEM, TFX OEM, Deknatel, and HPC Medical brands. It serves hospitals and healthcare providers, medical device manufacturers, and home care markets. Teleflex Incorporated was incorporated in 1943 and is headquartered in Wayne, Pennsylvania.</t>
  </si>
  <si>
    <t>Teleflex Incorporated</t>
  </si>
  <si>
    <t>NYSE:TFX</t>
  </si>
  <si>
    <t>Corcept Therapeutics Incorporated engages in discovery and development of medication for the treatment of severe endocrinologic, oncologic, metabolic, and neurologic disorders in the United States. It offers Korlym tablets medication for the treatment of hyperglycemia secondary to hypercortisolism in adult patients with endogenous cushing’s syndrome; and who have type 2 diabetes mellitus or glucose intolerance and have failed surgery or are not candidates for surgery. The company is also developing relacorilant, which is in phase III clinical trial for the treatment of hypercortisolism; relacorilant combined with nab-paclitaxel which is in phase III clinical trial to treat platinum-resistant ovarian tumors; treatment for adrenal cancer and cortisol excess which is in phase 1b clinical trial; and for treatment for prostate cancer which is in phase II clinical trial. In addition, it develops dazucorilant, which is in phase II clinical trial for the treatment of amyotrophic lateral sclerosis; and miricorilant, which is in phase IIb trial for the treatment of metabolic dysfunction-associated steatohepatitis. The company was incorporated in 1998 and is headquartered in Redwood City, California.</t>
  </si>
  <si>
    <t>Corcept Therapeutics Incorporated</t>
  </si>
  <si>
    <t>NasdaqCM:CORT</t>
  </si>
  <si>
    <t>Surgery Partners, Inc., together with its subsidiaries, owns and operates a network of surgical facilities and ancillary services in the United States. The company provides ambulatory surgery centers and surgical hospitals that offer non-emergency surgical procedures in various specialties, including orthopedics and pain management, ophthalmology, gastroenterology, and general surgery. It offers emergency departments; and ancillary services, such as multi-specialty physician practices, urgent care facilities, and anesthesia services. In addition, it offers single- and multi-specialty facilities. Surgery Partners, Inc. was founded in 2004 and is headquartered in Brentwood, Tennessee.</t>
  </si>
  <si>
    <t>Surgery Partners, Inc.</t>
  </si>
  <si>
    <t>NasdaqGS:SGRY</t>
  </si>
  <si>
    <t>Waystar Holding Corp. develops a cloud-based software solution for healthcare payments. Its platform offers financial clearance, patient financial care, claim and payment management, denial prevention and recovery, revenue capture, and analytics and reporting solutions. It primarily serves healthcare industry. The company was founded in 2017 and is headquartered in Lehi, Utah.</t>
  </si>
  <si>
    <t>Waystar Holding Corp.</t>
  </si>
  <si>
    <t>NasdaqGS:WAY</t>
  </si>
  <si>
    <t>Brookdale Senior Living Inc. owns, manages, and operates senior living communities in the United States. It operates in three segments: Independent Living, Assisted Living and Memory Care, and Continuing Care Retirement Communities (CCRCs). The Independent Living segment owns or leases communities comprising independent and assisted living units in a single community that are primarily designed for middle to upper income seniors. The Assisted Living and Memory Care segment owns or leases communities consisting of freestanding, multi-story communities and freestanding, single-story communities, which offer housing and 24-hour assistance with activities of daily living for the Company's residents. This segment operates memory care communities for residents with Alzheimer's and other dementias. The CCRCs segment owns or leases communities that provides various living arrangements, such as independent and assisted living, memory care, and skilled nursing; and services to accommodate various levels of physical ability and healthcare needs. It manages communities on behalf of others. The company was incorporated in 2005 and is headquartered in Brentwood, Tennessee.</t>
  </si>
  <si>
    <t>Brookdale Senior Living Inc.</t>
  </si>
  <si>
    <t>NYSE:BKD</t>
  </si>
  <si>
    <t>Bruker Corporation, together with its subsidiaries, develops, manufactures, and distributes scientific instruments, and analytical and diagnostic solutions in the United States, Europe, the Asia Pacific, and internationally. The company operates through four segments: Bruker Scientific Instruments (BSI) BioSpin, BSI CALID, BSI Nano, and Bruker Energy &amp; Supercon Technologies. It offers magnetic resonance spectroscop, preclinical imaging, biopharma and applied, services and lifecycle support, integrated data solution, and automation; life science tools, and single and multiple modality systems; life science mass spectrometry; MALDI Biotyper platform for bacterial and fungal identification and establish, DNA test strips, and; genotype and fluorotype molecular diagnostics kits; and research, analytical, and process analysis instruments and solutions. It provides range of portable analytical and bioanalytical detection systems, and related products; X-ray instruments; analytical tools for electron microscopes, as well as handheld, portable, and mobile X-ray fluorescence spectrometry instruments; atomic force microscopy instrumentation; non-contact nanometer resolution solution topography; and automated X-ray metrology, automated AFM defect-detection, and photomask repair and cleaning equipment. In addition, the company offers advanced optical fluorescence microscopy instruments; products and services to support the multi-omics needs of researchers in translational research, drug, and biomarker discovery; superconducting materials, such as metallic low temperature superconductors; devices and complex tools based on metallic low temperature superconductors; and non-superconducting high technology tools, such as synchrotron and beamline instrumentation. The company was founded in 1960 and is headquartered in Billerica, Massachusetts.</t>
  </si>
  <si>
    <t>Bruker Corporation</t>
  </si>
  <si>
    <t>NasdaqGS:BRKR</t>
  </si>
  <si>
    <t>Masimo Corporation develops, manufactures, and markets various patient monitoring technologies, and automation and connectivity solutions worldwide. The company offers masimo signal extraction technology (SET) pulse oximetry with measure-through motion and low perfusion pulse oximetry monitoring to address the primary limitations of conventional pulse oximetry; Masimo rainbow SET platform, including rainbow SET Pulse CO-Oximetry products that allows noninvasive monitoring of oxygen, carboxyhemoglobin, methemoglobin, hemoglobin, fractional arterial oxygen saturation, pleth variability index, rainbow pleth variability index, respiration rate from the pleth, and oxygen reserve index, as well as acoustic respiration monitoring, NomoLine capnography and gas monitoring, and regional oximetry. It also provides brain function and hemodynamic monitoring solutions; patient position and activity tracking, and neuromodulation technology solutions; and Masimo Hospital Automation platform, including hospital automation solutions, including Patient SafetyNet, SafetyNet, Replica, Iris, MyView, UniView, Uniview: 60, Masimo Sleep, Centroid, and Bridg; and nasal high-flow respiratory support therapy, neuromodulation technology, and telehealth solutions. In addition, the company provides its products through direct sales force, distributors, and original equipment manufacturers partners to hospitals, emergency medical service and home care providers, long-term care facilities, physician offices, veterinarians, and consumers; and home wellness products through e-commerce internet sites, such as masimopersonalhealth.com, amazon.com, and shopify.com. Masimo Corporation was incorporated in 1989 and is headquartered in Irvine, California.</t>
  </si>
  <si>
    <t>Masimo Corporation</t>
  </si>
  <si>
    <t>NasdaqGS:MASI</t>
  </si>
  <si>
    <t>Bio-Rad Laboratories, Inc. manufactures and distributes life science research and clinical diagnostic products in the United States, Europe, Asia, Canada, and Latin America. It operates through two segments, Life Science and Clinical Diagnostics. The company develops, manufactures, and markets instruments, systems, reagents, and consumables to separate, purify, characterize, and quantitate biological materials, such as cells, proteins, and nucleic acids used in biopharmaceutical manufacturing, quality control process, food safety, and science education applications. It also designs, manufactures, markets, and supports test systems, informatics systems, test kits, and specialized quality controls for hospitals, diagnostic reference, and transfusion and physician office laboratories. The company offers its products through its direct sales force, as well as through distributors, agents, brokers, and resellers. Bio-Rad Laboratories, Inc. was founded in 1952 and is headquartered in Hercules, California.</t>
  </si>
  <si>
    <t>Bio-Rad Laboratories, Inc.</t>
  </si>
  <si>
    <t>NYSE:BIO</t>
  </si>
  <si>
    <t>Doximity, Inc. operates as a digital platform for medical professionals in the United States. Its platform provides its members with digital tools built for medicine, that enables its members to collaborate with colleagues, stay up to date with the latest medical news and research, manage their careers and on-call schedules, streamline documentation and administrative paperwork, and conduct virtual patient visits. The company primarily serves physicians, nurse practitioners, physician assistants, medical students, pharmaceutical manufacturers, and healthcare systems. The company was formerly known as 3MD Communications, Inc. and changed its name to Doximity, Inc. in June 2010. Doximity, Inc. was incorporated in 2010 and is headquartered in San Francisco, California.</t>
  </si>
  <si>
    <t>Doximity, Inc.</t>
  </si>
  <si>
    <t>NYSE:DOCS</t>
  </si>
  <si>
    <t>Cytokinetics, Incorporated, a late-stage biopharmaceutical company, focuses on discovering, developing, and commercializing muscle activators and inhibitors as potential treatments for debilitating diseases in the United States. The company develops small molecule drug candidates primarily engineered to impact muscle function and contractility. Its drug candidates include omecamtiv mecarbil, a novel cardiac myosin activator that is in Phase III clinical trial in patients with heart failure. It also develops CK- 089, a fast skeletal muscle troponin activator that is in Phase I clinical trial; CK-586, a small molecule cardiac myosin inhibitor, that is in Phase II clinical trial; and aficamten, a novel, oral, small molecule cardiac myosin inhibitor which is in Phase III clinical trial discovered for the treatment of hypertrophic cardiomyopathy. It has a strategic alliance with Ji Xing Pharmaceuticals Limited; and a collaboration and license agreement for the development and commercialization of aficamten in Japan for the treatment of patients with obstructive and non-obstructive hypertrophic cardiomyopathy. Cytokinetics, Incorporated was incorporated in 1997 and is headquartered in South San Francisco, California.</t>
  </si>
  <si>
    <t>Cytokinetics, Incorporated</t>
  </si>
  <si>
    <t>NasdaqGS:CYTK</t>
  </si>
  <si>
    <t>Repligen Corporation, a life sciences company, develops and commercializes bioprocessing technologies and systems in North America, Europe, the Asia Pacific, and internationally. It offers Protein A ligands that are the binding components of Protein A affinity chromatography resins; and cell culture growth factor products. The company also provides chromatography products, including OPUS pre-packed chromatography columns, which are used in the purification of biologics; and OPUS smaller-scale columns that are used in the high throughput process development screening, viral clearance validation studies, and scale down validation of chromatography processes, as well as ELISA test kits. In addition, it offers filtration products, such as XCell ATF Cell Retention Systems that are filtration devices used in upstream perfusion and cell culture processing; TangenX flat sheet cassettes, which are used in downstream biologic drug concentration, buffer exchange, and formulation processes; KrosFlo tangential flow filtration and tangential flow depth filtration systems; and ProConnex TFDF flow paths. Further, it provides process analytics products, such as slope spectroscopy systems under the SoloVPE, FlowVPE, and FlowVPX brands. The company sells its products to life sciences, biopharmaceutical, and diagnostics companies; laboratory researchers; and contract manufacturing organizations. Repligen Corporation has a collaboration agreement with Navigo Proteins GmbH to develop multiple affinity ligands. The company was incorporated in 1981 and is headquartered in Waltham, Massachusetts.</t>
  </si>
  <si>
    <t>Repligen Corporation</t>
  </si>
  <si>
    <t>NasdaqGS:RGEN</t>
  </si>
  <si>
    <t>Avidity Biosciences, Inc., a biopharmaceutical company, engages in the delivery of RNA therapeutics called antibody oligonucleotide conjugates (AOCs). Its AOC platform is designed to combine the specificity of monoclonal antibodies with the precision of RNA therapeutics to target the root cause of diseases previously untreatable with such therapeutics. The company’s pipeline has three programs in registrational clinical trials, such as Delpacibart etedesiran, which is in Phase 3 development stage for the treatment of people with myotonic dystrophy type 1; Delpacibart braxlosiran that is in Phase 1/2 development stage for treating facioscapulohumeral muscular dystrophy; and Delpacibart zotadirsen, which is in the Phase 2 EXPLORE44 open-label extension study for the treatment of Duchenne muscular dystrophy. The company is also developing precision cardiology candidates targeting rare genetic cardiomyopathies, including AOC 1086 for phospholamban cardiomyopathy and AOC 1072 for protein kinase AMP-activated non-catalytic subunit gamma 2 syndrome. Avidity Biosciences, Inc. was incorporated in 2012 and is headquartered in San Diego, California.</t>
  </si>
  <si>
    <t>Avidity Biosciences, Inc.</t>
  </si>
  <si>
    <t>NasdaqGM:RNA</t>
  </si>
  <si>
    <t>Hims &amp; Hers Health, Inc. operates a telehealth platform that connects consumers to licensed healthcare professionals in the United States, the United Kingdom, and internationally. The company offers a range of curated prescription and non-prescription health and wellness products and services available to purchase on its websites and mobile application directly by customers. It also provides prescription medication on a recurring basis and ongoing care from healthcare providers; and over-the-counter drug and device products, cosmetics, and supplement products primarily focusing on general wellness, sexual health and wellness, skincare, and hair care. In addition, the company’s curated non-prescription products include melatonin and biotin in the wellness specialty category; moisturizers, creams, sunscreen, serum, face oil, and face wash in the skincare specialty; condoms, climax delay spray and wipes, vibrators, and lubricants in the sexual health and wellness specialty; and shampoos, conditioners, scalp scrubs, and topical treatments, such as minoxidil in the hair care specialty category. Further, it offers medical consultation and post-consultation support services, as well as health and wellness products through wholesale partners. The company also provides Labs which measures key markers over time and provides doctor-developed action plans. Hims &amp; Hers Health, Inc. is based in San Francisco, California.</t>
  </si>
  <si>
    <t>Hims &amp; Hers Health, Inc.</t>
  </si>
  <si>
    <t>NYSE:HIMS</t>
  </si>
  <si>
    <t>Align Technology, Inc. provides Invisalign clear aligners, Vivera retainers, and iTero intraoral scanners and services in the United States, Switzerland, and internationally. The company’s Clear Aligner segment offers Invisalign comprehensive package to treat adults and teens malocclusion and features, and orthodontic needs of teenage or younger patients; and Invisalign First Phase I and Invisalign First Comprehensive Phase 2 package for younger patients between the ages of six and ten years with a mixture of primary/baby and permanent teeth. This segment also provides Invisalign express, Invisalign lite, and Invisalign moderate; Invisalign Go, Invisalign Go express, and Invisalign Go Plus; retention products, Invisalign training, adjusting tools used by dental professionals during treatment, ancillary Invisalign accessory products, and other oral health products; Invisalign Professional Whitening system; Invisalign Palatal Expander, a 3D printed orthodontic device; and 3D printing solutions. Its Imaging Systems and CAD/CAM Services segment offers iTero intraoral scanning system, a single hardware platform for restorative or orthodontic procedures; exocad, a computer-aided design and computer-aided manufacturing software; orthodontist software for digital records storage, orthodontic diagnosis, and fabrication of printed models and retainers; and restorative software for general practitioner dentists, prosthodontists, periodontists, and oral surgeons. This segment also offers Invisalign outcome simulator, a chair-side and cloud-based application for the iTero scanner; Invisalign progress assessment tool; Align Oral Health Suite, a digital interface for dental consultations; iTero TimeLapse technology for doctors or practitioners to compare a patient’s historic 3D scans to the present-day scan; and subscription software, disposables, rents scanners, and pay per scan services. The company was incorporated in 1997 and is headquartered in Tempe, Arizona.</t>
  </si>
  <si>
    <t>Align Technology, Inc.</t>
  </si>
  <si>
    <t>NasdaqGS:ALGN</t>
  </si>
  <si>
    <t>Halozyme Therapeutics, Inc., a biopharmaceutical company, researches, develops, and commercializes of proprietary enzymes and devices in the United States and internationally. The company’s products are based on the patented recombinant human hyaluronidase enzyme (rHuPH20) that enables delivery of injectable biologics, such as monoclonal antibodies and other therapeutic molecules, as well as small molecules and fluids. It offers Hylenex recombinant, a formulation of rHuPH20 that facilitates subcutaneous (SC) administration to enhance the dispersion and absorption of other injected drugs in SC urography and to enhance resorption of radiopaque agents; XYOSTED, an injection for SC administration of testosterone replacement therapy; and ATRS-1902, a proprietary drug device combination product. The company offers Herceptin (trastuzumab), Herceptin Hylecta, and Phesgo to treat breast cancer; Mabthera SC for chronic lymphocytic leukemia treatment; HYQVIA to treat primary immunodeficiency disorders; Ocrevus (ocrelizumab) for multiple sclerosis; N6LS and cabotegravir to treat HIV; DARZALEX to treat amyloidosis, and smoldering and multiple myeloma; Epinephrine Injection to treat allergic reactions; nivolumab and relatlimab to treat solid tumors; teriparatide injections; OTREXUP, an SC methotrexate injection for severe active rheumatoid arthritis, severe recalcitrant psoriasis, and active polyarticular juvenile idiopathic arthritis; ARGX-113; and ARGX-117 to treat severe autoimmune diseases in multifocal motor neuropathy. The company has collaborations and licensing agreements with F. Hoffmann-La Roche, Ltd. and Hoffmann-La Roche, Inc.; Takeda Pharmaceuticals International AG and Baxalta US Inc; Pfizer Inc.; Janssen Biotech, Inc.; AbbVie, Inc.; Eli Lilly and Company; Bristol Myers Squibb Company; argenx BVBA; ViiV Healthcare; Chugai Pharmaceutical Co., Ltd.; and Acumen Pharmaceuticals, Inc. The company was founded in 1998 and is headquartered in San Diego, California.</t>
  </si>
  <si>
    <t>Halozyme Therapeutics, Inc.</t>
  </si>
  <si>
    <t>NasdaqGS:HALO</t>
  </si>
  <si>
    <t>BrightSpring Health Services, Inc. operates as a home and community-based healthcare services platform in the United States. It operates through two segments, Pharmacy Solutions and Provider Services. The company’s platform focuses on delivering pharmacy and provider services, including clinical and supportive care in home and community settings to Medicare, Medicaid, and insured populations. It also offers infused, injectable, and oral medication services; and patient-centric, highly skilled, and compassionate clinical home health care, as well as rehabilitation services, including physical, speech and occupational therapy and applied behavioral analysis. The company was formerly known as Phoenix Parent Holdings Inc. and changed its name to BrightSpring Health Services, Inc. in May 2021. BrightSpring Health Services, Inc. was founded in 1974 and is headquartered in Louisville, Kentucky.</t>
  </si>
  <si>
    <t>BrightSpring Health Services, Inc.</t>
  </si>
  <si>
    <t>NasdaqGS:BTSG</t>
  </si>
  <si>
    <t>Bio-Techne Corporation, together with its subsidiaries, develops, manufactures, and sells life science reagents, instruments, and services for the research, diagnostics, and bioprocessing markets worldwide. The company operates through two segments, Protein Sciences, and Diagnostics and Spatial Biology. The Protein Sciences segment develops and manufactures biological reagents used in various aspects of life science research, diagnostics, and cell and gene therapy, such as cytokines and growth factors, antibodies, small molecules, tissue culture sera, and cell selection technologies. This segment also offers proteomic analytical tools for automated western blot and multiplexed ELISA workflow consists of manual and automated protein analysis instruments and immunoassays for use in quantifying proteins in various biological fluids. The Diagnostics and Genomics segment develops and manufactures diagnostic products, including controls, calibrators, and diagnostic assays for regulated diagnostics market, exosome-based molecular diagnostic assays, advanced tissue-based in-situ hybridization assays for spatial genomic and tissue biopsy analysis, and genetic and oncology kits for research and clinical applications; and sells products for genetic carrier screening, oncology diagnostics, molecular controls, and research, as well as instruments and process control products for hematology, blood chemistry and gases, and coagulation controls and reagents used in various diagnostic applications. The company was formerly known as Techne Corporation and changed its name to Bio-Techne Corporation in November 2014. Bio-Techne Corporation was incorporated in 1976 and is headquartered in Minneapolis, Minnesota.</t>
  </si>
  <si>
    <t>Bio-Techne Corporation</t>
  </si>
  <si>
    <t>NasdaqGS:TECH</t>
  </si>
  <si>
    <t>HealthEquity, Inc. provides technology-enabled services platforms to consumers and employers in the United States. It provides health savings accounts; investment platform; and online-only automated investment advisory services through Advisor, a Web-based tool. The company also offers flexible spending accounts for health and dependent care; health reimbursement arrangements; and Consolidated Omnibus Budget Reconciliation Act continuation services, as well as administers pre-tax commuter benefit programs. It serves clients through a direct sales force; and a network of health plans, benefits administrators, benefits brokers and consultants, and retirement plan record-keepers. HealthEquity, Inc. was incorporated in 2002 and is based in Draper, Utah.</t>
  </si>
  <si>
    <t>HealthEquity, Inc.</t>
  </si>
  <si>
    <t>NasdaqGS:HQY</t>
  </si>
  <si>
    <t>BioMarin Pharmaceutical Inc., a biotechnology company, engages in the development and commercialization of therapies for life-threatening rare diseases and medical conditions in the United States, Europe, Latin America, the Middle East, the Asia Pacific, and internationally. The company’s products include VIMIZIM, an enzyme replacement therapy for the treatment of mucopolysaccharidosis (MPS) IV type A, a lysosomal storage disorder; VOXZOGO, a once daily injection analog of c-type natriuretic peptide (CNP) for the treatment of achondroplasia; NAGLAZYME, a recombinant form of N- acetylgalactosamine 4-sulfatase for patients with MPS VI; and PALYNZIQ, a PEGylated recombinant phenylalanine (Phe) ammonia lyase enzyme delivered through subcutaneous injection to reduce blood Phe concentrations. It also develops BRINEURA, a recombinant human tripeptidyl peptidase 1 for the treatment of patients with ceroid lipofuscinosis type 2, a form of Batten disease; ALDURAZYME, a purified protein designed to be identical to a naturally occurring form of the human enzyme alpha-L-iduronidase; KUVAN, a proprietary synthetic oral form of 6R-BH4 that is used to treat patients with phenylketonuria, an inherited metabolic disease; and ROCTAVIAN, an adeno associated virus vector for the treatment of severe hemophilia A. The company’s products under development include BMN 333, a longer-acting CNP for the treatment of multiple growth disorders, such as achondroplasia and hypochondroplasia; BMN 349, an oral therapeutic for the treatment of liver disease associated with alpha-1 antitrypsin deficiency; and BMN 351, an oligonucleotide for the treatment of duchenne muscular dystrophy. It serves specialty pharmacies, hospitals, non-U.S. government agencies, distributors, and pharmaceutical wholesalers. The company has license and collaboration agreements with Catalyst Pharmaceutical Partners, Inc., and Ares Trading S.A. The company was incorporated in 1996 and is based in San Rafael, California.</t>
  </si>
  <si>
    <t>BioMarin Pharmaceutical Inc.</t>
  </si>
  <si>
    <t>NasdaqGS:BMRN</t>
  </si>
  <si>
    <t>Exelixis, Inc., an oncology company, focuses on the discovery, development, and commercialization of new medicines for difficult-to-treat cancers in the United States. The company offers CABOMETYX tablets for the treatment of patients with advanced renal cell carcinoma who received prior anti-angiogenic therapy; and COMETRIQ capsules for the treatment of progressive and metastatic medullary thyroid cancer. Its CABOMETYX and COMETRIQ are derived from cabozantinib, an inhibitor of multiple tyrosine kinases, including MET, AXL, RET, and VEGF receptors. The company also offers COTELLIC, an inhibitor of MEK as a combination regimen to treat specific forms of advanced melanoma; and MINNEBRO, an oral non-steroidal selective blocker of the mineralocorticoid receptor for the treatment of hypertension in Japan. It develops zanzalintinib, a novel, potent, next-generation oral tyrosine kinase inhibitor (TKI) that targets VEGF receptors, MET and the TAM kinases; XL309, a small molecule inhibitor of USP1, a synthetic lethal target in the context of BRCA-mutated tumors; XB010, an ADC consisting of a MMAE payload conjugated to a human mAb targeting the tumor antigen 5T4; and XL495, a small molecule inhibitor of PKMYT1. It has research collaborations and license agreements with Ipsen Pharma SAS; Takeda Pharmaceutical Company Ltd.; F. Hoffmann-La Roche Ltd.; Catalent Pharma Solutions, Inc.; Iconic Therapeutics, Inc.; Invenra, Inc.; Genentech, Inc.; Bristol-Myers Squibb Company; and Daiichi Sankyo Company, Limited, as well as clinical development agreement and collaboration with Sairopa B.V. and Merck &amp; Co., Inc. The company was formerly known as Exelixis Pharmaceuticals, Inc. and changed its name to Exelixis, Inc. in February 2000. Exelixis, Inc. was incorporated in 1994 and is headquartered in Alameda, California.</t>
  </si>
  <si>
    <t>Exelixis, Inc.</t>
  </si>
  <si>
    <t>NasdaqGS:EXEL</t>
  </si>
  <si>
    <t>Qiagen N.V. provides sample to insight solutions that transform biological samples into molecular insights in the Netherlands and internationally. The company offers primary sample technology consumables, such as nucleic acid stabilization and purification kits for sample materials, manual and automated processing for genotyping, gene expression, and viral and bacterial analysis, as well as silica membranes and magnetic bead technologies; secondary sample technology consumables, such as kits and components for purification of nucleic acids; and instruments for nucleic acid purification, quality control, and accessories. It also provides Immune response consumables, such as interferon-gamma release assay for TB testing, and assays for post-transplant testing and viral load monitoring; oncology and sexual and reproductive health consumables, such as assays for prenatal testing and detection of sexually transmitted diseases and HPV; assays for analysis of genomic variants; and sample to insight instruments, including one-step molecular analysis of hard-to-diagnose syndromes, and integrated PCR testing. The company offers research PCR consumables, such as quantitative PCR, reverse transcription, and combinations kits for analysis of gene expression, genotyping and gene regulation, and running on QIAGEN instruments and technologies; human ID/forensics assay consumables, such as short tandem repeat assays for human ID, and assays for food contamination; PCR instruments, including digital PCR and qPCR solutions; and developed and configured enzymes and PCR solutions. It offers NGS gene panels, library prep kits and components, and whole genome amplification; QIAGEN consumables and instruments; bioinformatics solutions; and custom laboratory and genomic services. The company provides software-as-a-service. It serves molecular diagnostics, academia, pharmaceutical, and applied testing customers. The company was founded in 1984 and is headquartered in Venlo, the Netherlands.</t>
  </si>
  <si>
    <t>Qiagen N.V.</t>
  </si>
  <si>
    <t>NYSE:QGEN</t>
  </si>
  <si>
    <t>Organon &amp; Co. develops and delivers health solutions through prescription therapies and medical devices in the United States, Europe, Canada, Japan, rest of the Asia Pacific, Latin America, the Middle East, Russia, Africa, and internationally. The company's women’s health portfolio comprises contraception and fertility brands, such as Nexplanon, a long-acting reversible contraceptive; NuvaRing, a monthly vaginal contraceptive ring; Cerazette, Marvelon, and Mercilon, which are daily pills used to prevent pregnancy; Follistim AQ, which is used to promote the development of multiple ovarian follicles in medically assisted reproduction procedures; Elonva, a follicle stimulant; Ganirelix acetate injection, an injectable antagonist; Jada for abnormal postpartum uterine bleeding or hemorrhage; and Xaciato for bacterial vaginosis. Its biosimilars portfolio consists of immunology products, such as Brenzys, Renflexis, and Hadlima; and two oncology products, including Ontruzant and Aybintio. The company also offers cholesterol-modifying medicines under the Zetia, Ezetrol, Vytorin, Inegy, Atozet, Rosuzet, and Zocor brands; Cozaar and Hyzaar for hypertension; respiratory products used to control and prevent asthma-induced symptoms under the Singulair, Dulera, Zenhale, and Asmanex brands, as well as seasonal allergic rhinitis under the Nasonex, Clarinex, and Aerius brands. In addition, it provides dermatology products under the Vtama, Diprosone, and Elocon brand; bone health products under the Fosamax brand; and non-opioid pain management products under the Arcoxia, Diprospan, and Celestone brands, as well as Proscar for symptomatic benign prostatic hyperplasia; and Propecia for male pattern hair loss. The company sells its products to drug wholesalers and retailers, hospitals, clinics, government agencies, health maintenance organizations, pharmacy benefit managers, and other institutions. Organon &amp; Co. was founded in 1923 and is headquartered in Jersey City, New Jersey.</t>
  </si>
  <si>
    <t>Organon &amp; Co.</t>
  </si>
  <si>
    <t>NYSE:OGN</t>
  </si>
  <si>
    <t>Bausch + Lomb Corporation operates as an eye health company in the United States, Puerto Rico, China, France, Japan, Germany, the United Kingdom, Canada, Russia, Spain, Italy, Mexico, Poland, and internationally. It operates in three segments: Vision Care, Pharmaceuticals, and Surgical. The Vision Care segment provides contact lens that covers the spectrum of wearing modalities, including daily disposable and frequently replaced contact lenses; and contact lenses that are indicated for therapeutic use and provides optical correction during healing. It also offers contact lens care products, eye vitamins, mineral supplements, and over-the-counter eye drops that address various conditions, such as eye allergies, conjunctivitis, dry eye, and redness relief. The Pharmaceuticals segment offers proprietary and generic pharmaceutical products for post-operative treatments, as well as for the treatment of glaucoma, eye inflammation, ocular hypertension, dry eyes, and retinal diseases. The Surgical segment provides medical device equipment, consumables, and technologies for the treatment of cataracts, corneal, vitreous, and retinal eye conditions; and intraocular lenses and delivery systems, phacoemulsification equipment, and other surgical instruments and devices for cataract surgery. The company sells its products and services through direct sales forces and independent distributors. Bausch + Lomb Corporation was founded in 1853 and is headquartered in Vaughan, Canada. Bausch + Lomb Corporation operates as a subsidiary of Bausch Health Companies Inc.</t>
  </si>
  <si>
    <t>Bausch + Lomb Corporation</t>
  </si>
  <si>
    <t>NYSE:BLCO</t>
  </si>
  <si>
    <t>Roivant Sciences Ltd., a clinical-stage biopharmaceutical company, focuses on the discovery, development, and commercialization of medicines and technologies. Its clinical product candidates include IMVT-1402, a fully human monoclonal antibody that targets the neonatal fragment crystallizable receptor for the treatment of graves’ disease, difficult-to-treat rheumatoid arthritis, sjögren’s disease, myasthenia gravis, chronic inflammatory demyelinating polyneuropathy, and cutaneous lupus erythematosus indications; batoclimab, a fully human monoclonal antibody for the treatment of thyroid eye disease; and brepocitinib, a potent small molecule inhibitor of TYK2 and JAK1 in development for the treatment of dermatomyositis, non-infectious uveitis, cutaneous sarcoidosis, and other immune-mediated diseases. The company’s lead program consists of mosliciguat, an inhaled sGC activator for the treatment of pulmonary hypertension associated with interstitial lung disease and other cardiopulmonary diseases. In addition, the company offers delivery platforms comprising lipid nanoparticle (LNP) platform and ligand conjugate platform. Roivant Sciences Ltd. was founded in 2014 and is based in London, United Kingdom.</t>
  </si>
  <si>
    <t>Roivant Sciences Ltd.</t>
  </si>
  <si>
    <t>NasdaqGS:ROIV</t>
  </si>
  <si>
    <t>Penumbra, Inc., together with its subsidiaries, designs, develops, manufactures, and markets medical devices in the United States and internationally. The company offers peripheral thrombectomy products, including the Indigo System for power aspiration of thrombus in the body; Lightning Flash, a mechanical thrombectomy system; Lightning Bolt 7, an arterial thrombectomy system; and CAT RX. It also provides access products, including guide catheters and the Penumbra distal delivery catheters under the Neuron, Neuron MAX, BENCHMARK, BMX, DDC, MIDWAY, and PX SLIM brands; Penumbra System, an integrated mechanical thrombectomy system comprising reperfusion catheters and separators, the 3D Revascularization device, aspiration tubing, and aspiration pump under the Penumbra RED, SENDit, JET, ACE, BMX, Max, 3D Revascularization Device, and Penumbra ENGINE brands; and neuro embolization coiling systems that includes the Penumbra Coil 400, a detachable coil that provides an alternative for the treatment of aneurysms and other complex lesions, as well as detachable coils to treat patients with a wide range of neurovascular lesions under the Penumbra SMART COIL and Penumbra SwiftPAC Coil brands; and POD400 and PAC400 brands. In addition, the company provides peripheral embolization products, such as Ruby Coil System consisting of detachable coils for peripheral applications; Penumbra LANTERN Delivery Microcatheter, a low-profile microcatheter with a high-flow lumen; POD (Penumbra Occlusion Device) System, a single device solution; and Packing Coil, a complementary device for use in other peripheral embolization products. Further, it offers neurosurgical tools comprising Artemis Neuro Evacuation Device for surgical removal of fluid and tissue from the ventricles and cerebrum. The company sells its products through direct sales organizations and distributors. Penumbra, Inc. was incorporated in 2004 and is headquartered in Alameda, California.</t>
  </si>
  <si>
    <t>Penumbra, Inc.</t>
  </si>
  <si>
    <t>NYSE:PEN</t>
  </si>
  <si>
    <t>Charles River Laboratories International, Inc. provides drug discovery, non-clinical development, and safety testing services in the United States, Europe, Canada, the Asia Pacific, and internationally. It operates through three segments: Research Models and Services (RMS), Discovery and Safety Assessment (DSA), and Manufacturing Solutions (Manufacturing). The RMS segment produces and sells rodents, and purpose-bred rats and mice for use by researchers. This segment also provides a range of services to assist its clients in supporting the use of research models in research and screening pre-clinical drug candidates, including research models, genetically engineered models and services, insourcing solutions, and research animal diagnostic services. The DSA segment offers early and in vivo discovery services for the identification and validation of novel targets, chemical compounds, and antibodies through delivery of preclinical drug and therapeutic candidates ready for safety assessment; and safety assessment services, such as toxicology, pathology, safety pharmacology, bioanalysis, drug metabolism, and pharmacokinetics services. The Manufacturing segment provides in vitro methods for conventional and rapid quality control testing of sterile and non-sterile pharmaceuticals and consumer products. This segment offers specialized testing of biologics that are outsourced by pharmaceutical and biotechnology companies. It utilizes Logica, a platform offering from Valo Health, to identify advanceable small molecule leads. It provides contract vivarium operation services to biopharmaceutical clients. The company has strategic collaborations with Parker Institute for Cancer Immunotherapy and Children’s Hospital Los Angeles across its contract development and manufacturing organization. In additionally, It has a strategic alliance with Francis Crick Institute (Crick), Inc. for the development of Antibody-Drug Conjugate (ADC) drug  discovery and  development. The company was founded in 1947 and is headquartered in Wilmington, Massachusetts.</t>
  </si>
  <si>
    <t>Charles River Laboratories International, Inc.</t>
  </si>
  <si>
    <t>NYSE:CRL</t>
  </si>
  <si>
    <t>Globus Medical, Inc., a medical device company, develops and commercializes healthcare solutions for patients with musculoskeletal disorders in the United States and internationally. The company offers musculoskeletal solutions, including spine products, such as traditional fusion implants, and treatment options for motion preservation technologies, and interventional solutions to treat vertebral compression fractures; orthopedic trauma solutions, which includes fracture plating, intramedullary nailing, and regenerative biologic products; hip and knee joint solutions, including modular hip stems and acetabular cups for total hip arthroplasty, as well as posterior stabilizing and cruciate retaining knee arthroplasty implants; and neuromonitoring services, which provides onsite and remote monitoring of the neurological systems of patients undergoing spinal and brain-related surgeries. The company also offers enabling technologies, such as imaging, navigation, and robotics (INR) solutions for assisted surgery, which includes the ExcelsiusGPS platform, a robotic guidance and navigation system for minimally invasive and open procedures with screw and interbody spacer placement applications; Surgimap, a surgical planning software platform; Excelsius3D, a platform combined with ExcelsiusGPS that provides an intraoperative, image-guided robotic navigation solution; ExcelsiusHub, which provides real-time patient array monitoring, tissue sparing drills, and registration flexibility; and ExcelsiusFlex, a total knee arthroplasty robotic solution. Further, it distributes human cell, tissue, and cellular and tissue-based products. The company sells its products through direct or distributor sales representatives, as well as hip and knee products through independent sales agents. Globus Medical, Inc. was incorporated in 2003 and is headquartered in Audubon, Pennsylvania.</t>
  </si>
  <si>
    <t>Globus Medical, Inc.</t>
  </si>
  <si>
    <t>NYSE:GMED</t>
  </si>
  <si>
    <t>Madrigal Pharmaceuticals, Inc., a biopharmaceutical company, focuses on delivering novel therapeutics for metabolic dysfunction-associated steatohepatitis (MASH) in the United States. It offers Rezdiffra, a liver-directed thyroid hormone receptor beta agonist for treating MASH. The company is headquartered in West Conshohocken, Pennsylvania.</t>
  </si>
  <si>
    <t>Madrigal Pharmaceuticals, Inc.</t>
  </si>
  <si>
    <t>NasdaqGS:MDGL</t>
  </si>
  <si>
    <t>Revolution Medicines, Inc., a clinical-stage precision oncology company, develops novel targeted therapies for RAS-addicted cancers. The company’s research and development pipeline consist of RAS(ON) inhibitors that binds RAS variants to be used as monotherapy in combination with other RAS(ON) inhibitors and/or in combination with RAS companion inhibitors or other therapeutic agents, and RAS companion inhibitors to suppress cooperating targets and pathways that sustain RAS-addicted cancers. Its RAS(ON) inhibitors include daraxonrasib (RMC-6236), elironrasib G12C (RMC-6291), and zoldonrasib G12D (RMC-9805), which are in phase 1 clinical trial; and development candidates comprise RMC-5127 (G12V), RMC-0708 (Q61H), and RMC-8839 (G13C). The company’s RAS companion inhibitors include RMC-4630 that is in phase 2 clinical trial; RMC-5552, a selective inhibitor of mTORC1 signaling in tumors, which is in phase 1 clinical trial; and RMC-5845 that targets SOS1. Revolution Medicines, Inc. was incorporated in 2014 and is headquartered in Redwood City, California.</t>
  </si>
  <si>
    <t>Revolution Medicines, Inc.</t>
  </si>
  <si>
    <t>NasdaqGS:RVMD</t>
  </si>
  <si>
    <t>Avantor, Inc. engages in the provision of mission-critical products and services to customers in the biopharma, healthcare, education and government, advanced technologies, and applied materials industries in the Americas, Europe, Asia, the Middle East, and Africa. The company offers materials and consumables, such as purity chemicals and reagents, lab products and supplies, formulated silicone materials, customized excipients, customized single-use assemblies, process chromatography resins and columns, analytical sample prep kits, education and microbiology products, clinical trial kits, and fluid handling tips. It also provides equipment and instrumentation products, including filtration systems, virus inactivation systems, incubators, analytical instruments, evaporators, ultra-low-temperature freezers, biological safety cabinets, peristaltic pumps, and critical environment supplies. In addition, the company offers services and specialty procurements comprising onsite lab and production, equipment, procurement and sourcing, and biopharmaceutical material scale-up and development services. Further, it provides scientific research support services, such as DNA extraction, bioreactor servicing, clinical and biorepository, compound management, cleanroom control, monitoring, maintenance, and sanitization services. The company was founded in 1904 and is headquartered in Radnor, Pennsylvania.</t>
  </si>
  <si>
    <t>Avantor, Inc.</t>
  </si>
  <si>
    <t>NYSE:AVTR</t>
  </si>
  <si>
    <t>Ionis Pharmaceuticals, Inc., a commercial-stage biotechnology company, provides RNA-targeted medicines in the United States. The company offers TRYNGOLZA reduces triglyceride levels in adults with familial chylomicronemia syndrome (FCS) and acute pancreatitis; WAINUA for the treatment of the polyneuropathy of hereditary transthyretin-medicated amyloidosis (ATTRv-PN) in adults; and SPINRAZA for pediatric and adult patients with spinal muscular atrophy (SMA). It also provides QALSODY for the treatment of Amyotrophic Lateral Sclerosis (ALS); TEGSEDI for the treatment of ATTRv-PN in adults; and WAYLIVRA for treatment for FCS and familial partial lipodystrophy. It also develops products under Phase 3 clinical trials, such as Olezarsen for patients with hypertriglyceridemia (SHTG) and cardiovascular disease (CVD); Donidalorsen for patients with hereditary angioedema; and Zilganerse, a potential treatment for people with genetically confirmed Alexander disease, as well as ION582 that has completed Phase 2 clinical trial for the potential treatment of AS, a rare genetic neurological disease. In addition, the company develops Eplontersen to degrade mutant and wild-type TTR mRNA through binding to the TTR mRNA; Pelacarsen to inhibit the production of apolipoprotein(a) in the liver to offer a direct approach for reducing lipoprotein(a); Bepirovirsen to inhibit the production of viral proteins associated with hepatitis B virus; Sefaxersen to reduce the production of complement factor B and lower activation of the alternative complement pathway; and Ulefnersen to reduce the production of the fused in sarcoma, as well as other mid-stage pipeline investigational medicines. It has a strategic collaboration with Biogen for the treatment of neurological disorders; and collaboration and license agreement with GSK, AstraZeneca, Novartis, and Roche, as well as with Metagenomi. The company was incorporated in 1989 and is headquartered in Carlsbad, California.</t>
  </si>
  <si>
    <t>Ionis Pharmaceuticals, Inc.</t>
  </si>
  <si>
    <t>NasdaqGS:IONS</t>
  </si>
  <si>
    <t>The Ensign Group, Inc. provides skilled nursing, senior living, and rehabilitative services. It operates through two segments: Skilled Services and Standard Bearer. The Skilled Services segment provides short and long-term nursing care services for patients with chronic conditions, prolonged illness, and the elderly; specialty care, such as on-site dialysis, ventilator care, cardiac, and pulmonary management; and standard services, such as room and board, special nutritional programs, social services, recreational activities, entertainment, and other services. The Standard Bearer segment leases post-acute care properties to healthcare operators. In addition, the company operates senior living units; and provides ancillary services consisting of digital x-ray, ultrasound, electrocardiograms, sub-acute services, dialysis, respiratory, and long-term care pharmacy and patient transportation to people in their homes or at long-term care facilities, as well as mobile diagnostics. The company operates healthcare facilities in Alabama, Alaska, Arizona, Colorado, Idaho, Iowa, Kansas, Oregon, Nebraska, Nevada, South Carolina, Tennessee, Texas, Utah, Washington and Wisconsin. The company was incorporated in 1999 and is based in San Juan Capistrano, California.</t>
  </si>
  <si>
    <t>The Ensign Group, Inc.</t>
  </si>
  <si>
    <t>NasdaqGS:ENSG</t>
  </si>
  <si>
    <t>Jazz Pharmaceuticals plc identifies, develops, and commercializes pharmaceutical products in the United States, Europe, and internationally. The company offers Xywav to treat cataplexy or excessive daytime sleepiness (EDS) with narcolepsy and idiopathic hypersomnia (IH); Xyrem for the treatment of cataplexy or EDS with narcolepsy; Epidiolex for seizures associated with Lennox-Gastaut syndrome (LGS), Dravet syndrome (DS), or tuberous sclerosis complex (TSC); Rylaze for the treatment of acute lymphoblastic leukemia or lymphoblastic lymphoma; Enrylaze to treat acute lymphoblastic leukemia and lymphoblastic lymphoma; Zepzelca for the treatment of metastatic small cell lung cancer with disease progression on or after platinum-based chemotherapy; Ziihera to treat HER2-positive biliary tract cancers; Defitelio to treat severe veno-occlusive disease; and Vyxeos for the treatment of newly-diagnosed therapy-related acute myeloid leukemia. It also develops Zanidatamab in Phase 3 trial to treat HER2-expressing gastroesophageal adenocarcinoma (GEA), and patients with HER2-expressing metastatic GEA; Epidiolex in Phase 3 trial to treat LGS, DS, and TSC; Suvecaltamide in Phase 2 trial to treat Parkinson's disease tremor; JZP815, a pan-RAF kinase inhibitor in Phase 1 trial that targets components of the mitogen-activated protein kinase; JZP898, a conditionally activated interferon alpha molecule in Phase 1 trial; JZP441 in Phase 1 trial to treat narcolepsy, IH, and other sleep disorders; JZP324, an extended-release low sodium oxybate formulation in Phase 1 trial for patients with sleep disorders; and JZP150 to treat post-traumatic stress disorder. The company has licensing and collaboration agreements with Redx Pharma plc, Autifony Therapeutics Limited, Zymeworks Inc., Sumitomo Pharma Co., Ltd., and Werewolf Therapeutics, Inc. Jazz Pharmaceuticals plc was founded in 2003 and is headquartered in Dublin, Ireland.</t>
  </si>
  <si>
    <t>Jazz Pharmaceuticals plc</t>
  </si>
  <si>
    <t>NasdaqGS:JAZZ</t>
  </si>
  <si>
    <t>Community Health Systems, Inc. owns, leases, and operates general acute care hospitals in the United States. The company offers general acute care, emergency room, general and specialty surgery, critical care, internal medicine, obstetrics, diagnostic, psychiatric, and rehabilitation services, as well as skilled nursing and home care services. It also provides outpatient services at primary care practices, urgent care centers, free-standing emergency departments, ambulatory surgery centers, imaging and diagnostic centers, and direct-to-consumer virtual health visits. The company was founded in 1985 and is headquartered in Franklin, Tennessee.</t>
  </si>
  <si>
    <t>Community Health Systems, Inc.</t>
  </si>
  <si>
    <t>NYSE:CYH</t>
  </si>
  <si>
    <t>Guardant Health, Inc., a precision oncology company, provides blood and tissue tests, and data sets in the United States and internationally. The company provides precision oncology testing services comprising Guardant360, a panel of genetic tests; Guardant360 LDT that measures 730+ genes and supports all guideline-recommended biomarkers; Guardant360 CDx Test, a liquid biopsy test; Guardant360 Response Test, a blood-only liquid biopsy; Guardant360 TissueNext Test, a tissue-based test with AI-powered PD-L1 detection; GuardantINFINITY Test that provides insights into the complexities of tumor molecular profiles and immune response to advance cancer research and therapy development; GuardantConnect, an integrated software-based solution designed for clinical and biopharmaceutical customers to connect patients tested with assays with actionable alterations with potentially relevant clinical studies; GuardantOMNI blood test for advanced stage cancer; and GuardantINFORM, an in-silico research platform for tumor evolution and treatment resistance across various biomarker-driven cancers. It also offers Shield Test; Guardant Reveal Test for adjuvant treatment and surveillance settings in early-stage cancer patients; and Smart Liquid Biopsy Platform. In addition, the company provides development services, including companion diagnostic development and regulatory approval, clinical study setup, monitoring and maintenance, testing development and support, technologies licensing, and kit fulfillment and delivery of Shield screening tests. The company was incorporated in 2011 and is headquartered in Palo Alto, California.</t>
  </si>
  <si>
    <t>Guardant Health, Inc.</t>
  </si>
  <si>
    <t>NasdaqGS:GH</t>
  </si>
  <si>
    <t>Tempus AI, Inc. operates as a healthcare technology company. It engages in providing next generation sequencing diagnostics, polymerase chain reaction profiling, molecular genotyping, and other anatomic and molecular pathology testing to healthcare providers, pharmaceutical companies, biotechnology companies, researchers, and other third parties. The company offers Insights, a license library of linked clinical, molecular, and imaging de-identified data, as well as a suite of analytical services to analytic and cloud-and-compute tools to pharmaceutical and biotechnology companies; and Trials that provides clinical trial matching services to pharmaceutical companies. In addition, it operates Next; Algos, a suite of algorithmic tests in oncology; Hub, a desktop and mobile platform for ordering, managing, and receiving tests and patient results; and Lens, a platform for researchers and scientists to find, access, and analyze Tempus data. The company has a strategic collaboration agreement with AstraZeneca and Pathos AI, Inc. to develop therapeutic programs in oncology, as well as strategic collaboration with Personalis, Inc. and Whitehawk Therapeutics, Inc. The company was formerly known as Tempus Labs, Inc. and changed its name to Tempus AI, Inc. in January 2023. Tempus AI, Inc. was incorporated in 2015 and is headquartered in Chicago, Illinois.</t>
  </si>
  <si>
    <t>Tempus AI, Inc.</t>
  </si>
  <si>
    <t>NasdaqGS:TEM</t>
  </si>
  <si>
    <t>Revvity, Inc. provides health sciences solutions, technologies, and services. The company provides instruments, reagents, informatics, software, subscriptions, detection, imaging technologies, warranties, training, and DNA sequencing services; and instruments, reagents, assay platforms, and software products for the early detection of genetic disorders, such as pregnancy and early childhood, as well as infectious disease testing in the diagnostics market. Its products are used for testing and screening genetic abnormalities, disorders, and diseases, including down syndrome, hypothyroidism, muscular dystrophy, infertility, and various metabolic conditions. The company also develops technologies that enable and support genomic workflows using protein coupled receptor and next-generation DNA sequencing for oncology, screening newborns for rare genetic conditions, immunodiagnostics, and drug discovery. It serves pharmaceutical and biotechnology companies, laboratories, academic and research institutions, public health authorities, private healthcare organizations, doctors, and government agencies under the AutoDELFIA, BACS-on-Beads, BIOCHIPs, Bioo Scientific, BioQule, BoBs, chemagic, Chitas, DELFIA, DELFIA Xpress, DOPlify, EONIS, EUROArray, EUROIMMUN, EUROLabWorkstation, EUROLINE, EUROPatternTM, Evolution Evoya, explorer, Fontus, GSP, Haoyuan, IDS Immunodiagnosticsystems, IDS-i10, IDS-i10T, IDS-iSYS, iLab, iQ, JANUS, LabChip, LifeCycle, LimsLink, Migele, MultiPROBE, NEXTFLEX, NextPrep, Omni Bead Ruptor, Omni Bead Ruptor Elite, Omni Tip, Pannoramic, Panthera Puncher, PG-Seq, PG-Find, PreNAT II, Prime, Protein Clear, ProteinEXact, QuantiVac, RONIA, Sciclone, SimplicityChrom, Specimen Gate, Superflex, Symbio, T-SPOT, Touch, Twister, Vanadis, VariSpec, ViaCord, VICTOR2D, and Zephyr names. The company was formerly known as PerkinElmer, Inc. and changed its name to Revvity, Inc. in April 2023. Revvity, Inc. was founded in 1937 and is headquartered in Waltham, Massachusetts.</t>
  </si>
  <si>
    <t>Revvity, Inc.</t>
  </si>
  <si>
    <t>NYSE:RVTY</t>
  </si>
  <si>
    <t>Summit Therapeutics Inc., a biopharmaceutical company, focuses on discovery, development, and commercialization of patient, physician, caregiver, and societal friendly medicinal therapies. Its lead development candidate is ivonescimab, a bispecific antibody for immunotherapy through blockade of PD-1 with the anti-angiogenesis, as well as in Phase III clinical trials for the treatment of non-small lung cancer. The company was founded in 2003 and is headquartered in Miami, Florida.</t>
  </si>
  <si>
    <t>Summit Therapeutics Inc.</t>
  </si>
  <si>
    <t>NasdaqGM:SMMT</t>
  </si>
  <si>
    <t>Henry Schein, Inc. provides health care products and services to office-based dental and medical practitioners, and alternate sites of care worldwide. It operates through Global Distribution and Value-Added Services; Global Specialty Products; and Global Technology segments. The company offers dental merchandise, including infection-control products, handpieces, preventatives, impression materials, composites, anesthetics, teeth, dental implants, gypsum, acrylics, articulators, abrasives, and PPE products; dental equipment, such as dental chairs, delivery units and lights, digital dental laboratories, X-ray supplies and equipment, and high-tech and digital restoration equipment, as well as equipment repair; and branded and generic pharmaceuticals, vaccines, surgical products, diagnostic tests, and vitamins. It also provides financial services on a nonrecourse basis, education services for practitioners, consulting, and other services; and consumable merchandise under its own brand. In addition, the company manufactures, markets, and sells dental implant and biomaterial products; and endodontic, orthodontic and orthopedic products and other health care-related products and services. Further, it is involved in the development and distribution of practice management software, e-services, and other products to health care providers. The company serves customers in dental practices, laboratories, physician practices, and ambulatory surgery centers, as well as government, institutional health care clinics and other alternate care clinics. Henry Schein, Inc. was founded in 1932 and is headquartered in Melville, New York.</t>
  </si>
  <si>
    <t>Henry Schein, Inc.</t>
  </si>
  <si>
    <t>NasdaqGS:HSIC</t>
  </si>
  <si>
    <t>Neurocrine Biosciences, Inc. discovers, develops, and markets pharmaceuticals for neurological, neuroendocrine, and neuropsychiatric disorders in the United States and internationally. The company’s products include INGREZZA for tardive dyskinesia and chorea associated with Huntington’s disease; ALKINDI for adrenal insufficiency; Efmody capsules for classic congenital adrenal hyperplasia; Orilissa tablets for endometriosis; Oriahnn capsules to treat uterine fibroids; and CRENESSITY to treat congenital adrenal hyperplasia. Its product candidates in clinical development include valbenazine to treat dyskinetic cerebral palsy and schizophrenia; NBI-1076986 to treat movement disorders; Osavampator for inadequate response to treatment in major depressive disorder; NBI-1117568 for the treatment of schizophrenia; NBI-1070770 to treat major depressive disorder; and NBI-1117570, NBI-1117567, NBI-1117569, and NBI-1065890 for neuropsychiatric and neurological conditions. The company also has license and collaboration agreements with Nxera Pharma UK Limited; Takeda Pharmaceutical Company Limited; Xenon Pharmaceuticals Inc.; Voyager Therapeutics, Inc.; Mitsubishi Tanabe Pharma Corporation; and AbbVie Inc. The company was incorporated in 1992 and is headquartered in San Diego, California.</t>
  </si>
  <si>
    <t>Neurocrine Biosciences, Inc.</t>
  </si>
  <si>
    <t>NasdaqGS:NBIX</t>
  </si>
  <si>
    <t>Elanco Animal Health Incorporated, an animal health company, innovates, develops, manufactures, and markets products for pets and farm animals worldwide. It offers pet health products, such as parasiticides, vaccines, and therapeutics that protect pets from fleas, ticks, and internal parasites under the Seresto, K-9 Advantage, Advantix, and Advocate trademarks; prescription parasiticide products, an over-the-counter treatments for the prevention and elimination of fleas and ticks under the Credelio, Credelio Cat, Credelio Plus, Interceptor Plus, Doncit, Drontal, Drontal Plus, and Trifexis trademarks; vaccines portfolio that provides differentiated prevention coverage for a number of important pet health risks; and therapeutics portfolio for the treatment of pain, otitis, cardiovascular, and dermatology indications, as well as osteoarthritis for dogs and cats under the Galliprant trademark. The company also provides farm animal products that help farmers improve animal health and wellbeing, and raise livestock, such as cattle, swine, and poultry. In addition, it offers medicated feed additives, injectable antibiotics, vaccines, insecticides and enzymes, and others under the Rumensin, Baytril, and Experior trademarks for cattle; and under the Maxiban and Monteban trademarks for the control and prevention of intestinal disease in poultry. Further, the company offers other pet health products for cats and dogs under the Atopica, Milbemax, Onsior, and TruCan trademarks; and other farm animal products for poultry, cattle, and swine under the AviPro, Catosal, Denagard, Hemicell, Pulmotil, and Surmax tradmarks. It sells its products to third-party distributors and independent retailers; and directly to farm animal producers and veterinarians. Elanco Animal Health Incorporated was founded in 1954 and is headquartered in Greenfield, Indiana.</t>
  </si>
  <si>
    <t>Elanco Animal Health Incorporated</t>
  </si>
  <si>
    <t>NYSE:ELAN</t>
  </si>
  <si>
    <t>BridgeBio Pharma, Inc., a commercial-stage biopharmaceutical company, discovers, creates, tests, and delivers transformative medicines to treat patients who suffer from genetic diseases and cancers. The company offers Attruby, a next-generation oral small molecule near-complete TTR stabilizer for the treatment of cardiomyopathy of wild-type or variant transthyretin-mediated amyloidosis (ATTR-CM); low-dose infigratinib, an oral FGFR1-3 selective tyrosine kinase inhibitor, which is in Phase 3 double-blinded, placebo-controlled pivotal study for the treatment option for children with achondroplasia; low-dose infigratinib, a treatment option for children living with hypochondroplasia, a skeletal dysplasia closely related to achondroplasia which is in Phase 2/3. The company also develops Encaleret, a small molecule antagonist of the calcium sensing receptor, or CaSR, which is in phase 3 clinical trial for treating autosomal dominant hypocalcemia type 1, or ADH1; and BBP-418, a glycosylation substrate pro-drug that is in Phase 3 clinical trial for treating limb-girdle muscular dystrophy type 2I/R9 (LGMD2I/R9). In addition, it engages in developing products for mendelian, oncology, and gene therapy diseases. In addition, it engages in developing products for mendelian, oncology, and gene therapy diseases. The company has license and collaboration agreements with the Alexion Pharma International Operations Unlimited Company, Leland Stanford Junior University and Leidos Biomedical Research, Inc., and Novartis International Pharmaceutical Ltd. BridgeBio Pharma, Inc. was founded in 2015 and is headquartered in Palo Alto, California.</t>
  </si>
  <si>
    <t>BridgeBio Pharma, Inc.</t>
  </si>
  <si>
    <t>NasdaqGS:BBIO</t>
  </si>
  <si>
    <t>Exact Sciences Corporation provides cancer screening and diagnostic test products in the United States and internationally. It offers Cologuard, a non-invasive stool-based DNA screening test to detect DNA and hemoglobin biomarkers associated with colorectal cancer and pre-cancer. The company also provides Oncotype DX Breast Recurrence Score Test; Oncotype DX Breast DCIS Score Test; Oncotype DX Colon Recurrence Score Test; OncoExTra Test for tumor profiling for patients with advanced, metastatic, refractory, relapsed, or recurrent cancer; and Riskguard Test, a hereditary cancer test to understand their inherited risk of cancer. Its pipeline focus on advancing screening and diagnostic products, including risk assessment, screening and prevention, early disease diagnosis, adjuvant and/or neoadjuvant disease treatment, metastatic disease treatment selection, and recurrence monitoring. The company has license agreements with MAYO Foundation for Medical Education and Research and Johns Hopkins University. Exact Sciences Corporation was incorporated in 1995 and is headquartered in Madison, Wisconsin.</t>
  </si>
  <si>
    <t>Exact Sciences Corporation</t>
  </si>
  <si>
    <t>NasdaqCM:EXAS</t>
  </si>
  <si>
    <t>Encompass Health Corporation provides post-acute healthcare services in the United States and Puerto Rico. It owns and operates inpatient rehabilitation hospitals that provide medical, nursing, therapy, and ancillary services. The company provides specialized rehabilitative treatment on an inpatient basis to medical conditions, such as strokes, hip fractures, and various debilitating neurological conditions. It offers services through the Medicare program to federal government, managed care plans and private insurers, state governments, and other patients. The company was formerly known as HealthSouth Corporation and changed its name to Encompass Health Corporation in January 2018. Encompass Health Corporation was incorporated in 1984 and is based in Birmingham, Alabama.</t>
  </si>
  <si>
    <t>Encompass Health Corporation</t>
  </si>
  <si>
    <t>NYSE:EHC</t>
  </si>
  <si>
    <t>ICON Public Limited Company, a clinical research organization, provides outsourced development and commercialization services in Ireland, rest of Europe, the United States, and internationally. The company specializes in the strategic development, management, and analysis of programs that support various stages of the clinical development process from compound selection to Phase I-IV clinical studies. It also provides clinical development services, including all phases of development, peri and post approval, data solutions, and site and patient access services; clinical trial management, consulting, and contract staffing services; and commercial services comprising clinical development strategy, planning and trial design, full study execution, and post-market commercialization. In addition, the company offers laboratory services, including bionanalytical, biomarker, vaccine, good manufacturing practice, and central laboratory services, as well as full-service and functional service partnerships to customers. Further, the company provides adaptive trials, cardiac safety solutions, clinical and scientific operations, consulting and advisory, commercial positioning, decentralized and hybrid clinical trials, early clinical, laboratories, language services, medical imaging, real world intelligence, site and patient, and strategic solutions. It serves pharmaceutical, biotechnology, and medical device industries, as well as government and public health organizations. ICON Public Limited Company was incorporated in 1989 and is headquartered in Dublin, Ireland.</t>
  </si>
  <si>
    <t>ICON Public Limited Company</t>
  </si>
  <si>
    <t>NasdaqGS:ICLR</t>
  </si>
  <si>
    <t>United Therapeutics Corporation, a biotechnology company, engages in the development and commercialization of products to address the unmet medical needs of patients with chronic and life-threatening diseases in the United States and internationally. The company offers Tyvaso DPI, an inhaled dry powder via pre-filled and single-use cartridges; Tyvaso, an inhaled solution via ultrasonic nebulizer; Remodulin (treprostinil) injection to treat patients with pulmonary arterial hypertension (PAH) to diminish symptoms associated with exercise; Orenitram, a tablet dosage form of treprostinil, to delay disease progression and improve exercise capacity in PAH patients; and Adcirca, an oral PDE-5 inhibitor to enhance the exercise ability in PAH patients. It also markets and sells Unituxin (dinutuximab) injection, a monoclonal antibody for treating high-risk neuroblastoma; and Remunity Pump, which contains a pump and separate controller for Remodulin. In addition, the company involved in developing RemoPro and Ralinepag for the treatment of PAH; Aurora-GT, a gene therapy product to rebuild the blood vessels in the lungs; and Nebulized Tyvaso, for the treatment of idiopathic pulmonary fibrosis, as well as xenografts, which are development-stage organ products. It has licensing and collaboration agreements with DEKA Research &amp; Development Corp. to develop a semi-disposable system for the subcutaneous delivery of treprostinil; MannKind Corporation to develop and license treprostinil inhalation powder and the Dreamboat device; and Arena Pharmaceuticals, Inc. to develop Ralinepag. United Therapeutics Corporation was incorporated in 1996 and is headquartered in Silver Spring, Maryland.</t>
  </si>
  <si>
    <t>United Therapeutics Corporation</t>
  </si>
  <si>
    <t>NasdaqGS:UTHR</t>
  </si>
  <si>
    <t>Medpace Holdings, Inc. provides clinical research-based drug and medical device development services in North America, Europe, and Asia. The company offers a suite of services supporting the clinical development process from Phase I to Phase IV in various therapeutic areas. It provides clinical development services to the pharmaceutical, biotechnology, and medical device industries; and development plan design, coordinated central laboratory, project management, regulatory affairs, clinical monitoring, data management and analysis, pharmacovigilance new drug application submissions, and post-marketing clinical support services. In addition, the company offers bio-analytical laboratory services, clinical human pharmacology, imaging services, and electrocardiography reading support for clinical trials. Medpace Holdings, Inc. was founded in 1992 and is based in Cincinnati, Ohio.</t>
  </si>
  <si>
    <t>Medpace Holdings, Inc.</t>
  </si>
  <si>
    <t>NasdaqGS:MEDP</t>
  </si>
  <si>
    <t>Solventum Corporation, a healthcare company, develops, manufactures, and commercializes a portfolio of solutions to address critical customer and patient needs in the United States and internationally. It operates in three segments: Medsurg, Dental Solutions, and Health Information Systems. The Medsurg segment offers solutions for negative pressure wound therapy, advanced wound dressings, advanced skin care, I.V. site management, sterilization assurance, temperature management, surgical supplies, medical tapes and wraps, stethoscopes, medical electrodes, and medical technologies for original equipment manufacturers. Its Dental Solutions segment provides a suite of dental and orthodontic products, including brackets, aligners, restorative cements, and bonding agents. The Health Information Systems provides software solutions and services for health care systems, such as computer-assisted, physician documentation, direct-to-bill and coding automation, classification methodologies, speech recognition, and data visualization platforms. The company sells its products and services through direct-to-consumer, distribution, key account management, inside sales, and e-commerce. Solventum Corporation was incorporated in 2023 and is based in Maplewood, Minnesota.</t>
  </si>
  <si>
    <t>Solventum Corporation</t>
  </si>
  <si>
    <t>NYSE:SOLV</t>
  </si>
  <si>
    <t>The Cooper Companies, Inc., together with its subsidiaries, develops, manufactures, and markets contact lens wearers. The company operates in two segments, CooperVision and CooperSurgical. The CooperVision segment provides toric and multifocal lenses comprising lenses correcting vision challenges, such as astigmatism, presbyopia, and myopia; and spherical lense, including lenses that correct near and farsightedness in the Americas, Europe, the Middle East, Africa, and the Asia Pacific. The CooperSurgical segment focuses on family and women’s health care, which provides fertility products and services, medical devices, and contraception, as well as cryostorage, such as cord blood and cord tissue storage to health care professionals and patients worldwide. It offers surgical and office products, including paragard contraceptive intrauterine devices; and fertility consumables and equipment, donor gamete services, and genomic services, including genetic testing. The company sells its products to distributors, group purchasing organizations, eye care and health care professionals, including independent practices, corporate retailers, hospitals and clinics, and authorized resellers. The Cooper Companies, Inc. was founded in 1958 and is headquartered in San Ramon, California.</t>
  </si>
  <si>
    <t>The Cooper Companies, Inc.</t>
  </si>
  <si>
    <t>NasdaqGS:COO</t>
  </si>
  <si>
    <t>Hologic, Inc. engages in the development, manufacture, and supply of diagnostics products, medical imaging systems, and surgical products for women's health through early detection and treatment worldwide. The company operates through four segments: Diagnostics, Breast Health, GYN Surgical, and Skeletal Health. It provides Aptima molecular diagnostic assays to detect the infectious microorganisms; Aptima viral load assays for Hepatitis B virus, Hepatitis C virus, human immunodeficiency virus, and human cytomegalo virus; Aptima bacterial vaginosis and candida vaginitis assays for the diagnosis of vaginitis; Aptima SARS-CoV-2 and Panther Fusion SARS-CoV-2 assays to detect SARS-CoV-2; ThinPrep System for cytology applications; and Rapid Fetal Fibronectin Test that assists physicians in assessing the risk of pre-term birth. The company also offers breast cancer care solutions in the areas of radiology, breast surgery, pathology, and treatment, such as 3D digital mammography systems, image analytics software, reading workstations, minimally invasive breast biopsy guidance systems, breast biopsy site markers, localization, and specimen radiology solutions; and breast conserving surgery products. In addition, it provides MyoSure Hysteroscopic Tissue Removal System for the removal of fibroids and polyps in the uterus; NovaSure Endometrial Ablation System to treat abnormal uterine bleeding; Fluent Fluid Management System that provides liquid distention during diagnostic and operative hysteroscopic procedures; Acessa ProVu system to treat various fibroids; and CoolSeal portfolio, such as bipolar vessel sealing devices. Further, it offers Horizon DXA, a dual energy X-ray system; and Fluoroscan Insight FD mini C-arm to perform minimally invasive orthopedic surgical procedures. It sells its products through direct sales, service forces, independent distributors, and sales representatives. The company was incorporated in 1985 and is headquartered in Marlborough, Massachusetts.</t>
  </si>
  <si>
    <t>Hologic, Inc.</t>
  </si>
  <si>
    <t>NasdaqGS:HOLX</t>
  </si>
  <si>
    <t>Baxter International Inc., through its subsidiaries, provides a portfolio of healthcare products in the United States. The company operates through three segments: Medical Products and Therapies, Healthcare Systems and Technologies, and Pharmaceuticals. It offers sterile intravenous (IV) solutions; infusion systems and devices; parenteral nutrition therapies; administrative sets; generic injectable pharmaceuticals; surgical hemostat and sealant products; advanced surgical equipment; smart bed systems; patient monitoring and diagnostic technologies; and respiratory health devices, as well as advanced equipment for the surgical space comprising operating room integration technologies, precision positioning devices, and other accessories. The company also provides specialty injectable pharmaceuticals, inhaled anesthetics, and drug compounding services. Its products are used in hospitals, nursing homes, rehabilitation centers, ambulatory surgery centers, doctors’ offices, kidney dialysis centers, and patients at home under physician supervision. The company sells its products through direct sales force, independent distributors, drug wholesalers, and specialty pharmacy or other alternate site providers. It has an agreement with Celerity Pharmaceuticals, LLC to develop acute care generic injectable premix and oncolytic products. The company operates in Eastern Europe, the Middle East, Africa, Latin America, Asia, Western Europe, Canada, Japan, Australia, and New Zealand. Baxter International Inc. was incorporated in 1931 and is headquartered in Deerfield, Illinois.</t>
  </si>
  <si>
    <t>Baxter International Inc.</t>
  </si>
  <si>
    <t>NYSE:BAX</t>
  </si>
  <si>
    <t>Incyte Corporation, a biopharmaceutical company, engages in the discovery, development, and commercialization of therapeutics in the United States, Europe, Canada, and Japan. The company offers JAKAFI (ruxolitinib) for the treatment of intermediate or high-risk myelofibrosis, polycythemia vera, and steroid-refractory acute graft-versus-host disease; MONJUVI (tafasitamab-cxix)/MINJUVI (tafasitamab) for treating relapsed or refractory diffuse large B-cell lymphoma; PEMAZYRE (pemigatinib), a selective fibroblast growth factor receptor kinase inhibitor for the treatment of unresectable biliary tract cancer, metastatic cholangiocarcinoma, and myeloid/lymphoid neoplasms; ICLUSIG (ponatinib), a kinase inhibitor to treat chronic myeloid leukemia and Philadelphia-chromosome positive acute lymphoblastic leukemia; ZYNYZ (retifanlimab-dlwr) to treat adults with metastatic or recurrent locally advanced Merkel cell carcinoma; and NIKTIMVO (axatilimab-csfr) for treating chronic graft-versus-host disease, as well as OPZELURA (ruxolitinib) cream for treating atopic dermatitis. Its clinical stage products include INCB123667 (CDK2) for ovarian cancer; INCB161734 (KRASG12D) for cancers; INCA33890 (TGFßR2xPD-1) for solid tumors; Ruxolitinib cream for mild to moderate hidradenitis suppurativa (HS); Povorcitinib for HS, nonsegmental vitiligo, prurigo nodularis, and asthma and chronic spontaneous urticaria; INCB000262 (MRGPRX2) and INCB000547 (MRGPRX4) for systemic immune and neuro-immune disorders; INCA034460 (anti-CD122) for vitiligo; and Zilurgisertib (ALK2) for fibrodysplasia ossificans progressive. It has collaboration with Genesis Therapeutics, Inc. The company sells its products to specialty and retail pharmacies, hospital pharmacies, and specialty distributors and wholesalers. The company was formerly known as Incyte Genomics Inc and changed its name to Incyte Corporation in March 2003. Incyte Corporation was incorporated in 1991 and is headquartered in Wilmington, Delaware.</t>
  </si>
  <si>
    <t>Incyte Corporation</t>
  </si>
  <si>
    <t>NasdaqGS:INCY</t>
  </si>
  <si>
    <t>West Pharmaceutical Services, Inc. designs, manufactures, and sells containment and delivery systems for injectable drugs and healthcare products in the Americas, Europe, the Middle East, Africa, and the Asia Pacific. It operates in two segments, Proprietary Products and Contract-Manufactured Products. The Proprietary Products segment offers stoppers and seals for injectable packaging systems; syringe and cartridge components, including custom solutions for the needs of injectable drug applications, as well as administration systems that enhance the safe delivery of drugs through advanced reconstitution, mixing, and transfer technologies; and films, coatings, washing, and vision inspection and sterilization processes and services to enhance the quality of packaging products. This segment also provides drug containment solutions, including Crystal Zenith, a cyclic olefin polymer in the form of vials, syringes, and cartridges; and self-injection devices; and a range of integrated solutions, including analytical lab services, pre-approval primary packaging support and engineering development, regulatory expertise, and after-sales technical support. This segment serves biologic, generic, and pharmaceutical drug companies. The Contract-Manufactured Products segment is involved in the design, manufacture, and automated assembly of devices used in surgical, diagnostic, ophthalmic, injectable, and other drug delivery systems, as well as consumer products. This segment primarily serves pharmaceutical, diagnostic, and medical device companies. It sells and distributes its products through its sales force and distribution network, contract sales agents, and regional distributors. West Pharmaceutical Services, Inc. was founded in 1923 and is headquartered in Exton, Pennsylvania.</t>
  </si>
  <si>
    <t>West Pharmaceutical Services, Inc.</t>
  </si>
  <si>
    <t>NYSE:WST</t>
  </si>
  <si>
    <t>Centene Corporation operates as a healthcare enterprise that provides programs and services to under-insured and uninsured families, and commercial organizations in the United States. The company operates through four segments: Medicaid, Medicare, Commercial, and Other. The Medicaid segment offers the temporary assistance for needy families; medicaid expansion; aged, blind, or disabled; and children's health insurance programs, as well as long-term services and supports; foster care; and medicare-medicaid plans. This segment also provides healthcare products and services. The Medicare segment offers special needs and medicare supplement, and prescription drug plans. The Commercial segment provides health insurance marketplace product for individual, small, and large group commercials. The Other segment operates clinical healthcare and pharmacies, as well as offers vision and dental, behavioral health, federal, and corporate management services. It provides services through primary and specialty care physicians, hospitals, behavioral health practitioners, and ancillary providers. The company was founded in 1984 and is headquartered in Saint Louis, Missouri.</t>
  </si>
  <si>
    <t>Centene Corporation</t>
  </si>
  <si>
    <t>NYSE:CNC</t>
  </si>
  <si>
    <t>Universal Health Services, Inc., through its subsidiaries, owns and operates acute care hospitals, and outpatient and behavioral health care facilities. It operates through Acute Care Hospital Services and Behavioral Health Care Services segments. The company’s hospitals offer general and specialty surgery, internal medicine, obstetrics, emergency room care, radiology, oncology, diagnostic and coronary care, pediatric, pharmacy, and/or behavioral health services. It also provides commercial health insurance services; and various management services, including central purchasing, information services, finance and control systems, facilities planning, physician recruitment, administrative personnel management, marketing, and public relations services. The company was founded in 1978 and is headquartered in King of Prussia, Pennsylvania.</t>
  </si>
  <si>
    <t>Universal Health Services, Inc.</t>
  </si>
  <si>
    <t>NYSE:UHS</t>
  </si>
  <si>
    <t>Illumina, Inc. provides sequencing- and array-based solutions for genetic and genomic analysis in the Americas, Europe, Greater China, the Asia Pacific, the Middle East, and Africa. The company offers sequencing- and array-based instruments and consumables, which include reagents, flow cells, and library preparation; whole-genome sequencing kits, which sequence entire genomes of various size and complexity; and targeted resequencing kits, which sequence exomes, specific genes, and RNA or other genomic regions of interest. It also provides whole-genome sequencing, genotyping, noninvasive prenatal testing, and product support services. The company serves genomic research centers, academic institutions, government laboratories, and hospitals, as well as pharmaceutical, biotechnology, commercial molecular diagnostic laboratories, and consumer genomics companies. The company markets and distributes its products directly to customers, as well as through life-science distributors. Illumina, Inc. was incorporated in 1998 and is headquartered in San Diego, California.</t>
  </si>
  <si>
    <t>Illumina, Inc.</t>
  </si>
  <si>
    <t>NasdaqGS:ILMN</t>
  </si>
  <si>
    <t>DexCom, Inc., a medical device company, focuses on the design, development, and commercialization of continuous glucose monitoring (CGM) systems in the United States and internationally. The company provides its systems for the management of diabetes and metabolic health by patients, caregivers, and clinicians. Its products include Dexcom G6 and Dexcom G7, integrated CGM systems for diabetes management; Dexcom Share, a remote monitoring system; Dexcom Real-Time API, which enables authorized third-party software developers to integrate real-time CGM data into their digital health apps and devices; Dexcom ONE, that is designed to replace finger stick blood glucose testing for diabetes treatment decisions; and Stelo, a new over-the-counter glucose biosensor designed for adults with prediabetes and Type 2 diabetes. The company has a collaboration and license agreement with Verily Life Sciences LLC and Verily Ireland Limited to develop blood-based or interstitial glucose monitoring products. It markets its products directly to endocrinologists, physicians, and diabetes educators. The company was incorporated in 1999 and is headquartered in San Diego, California.</t>
  </si>
  <si>
    <t>DexCom, Inc.</t>
  </si>
  <si>
    <t>NasdaqGS:DXCM</t>
  </si>
  <si>
    <t>DaVita Inc. provides kidney dialysis services for patients suffering from chronic kidney failure in the United States. The company operates kidney dialysis centers and provides related lab services in outpatient dialysis centers. It also offers outpatient, hospital inpatient, and home-based hemodialysis services; operates clinical laboratories that provide routine laboratory tests for dialysis and other physician-prescribed laboratory tests for ESRD patients; and management and administrative services to outpatient dialysis centers. In addition, the company offers integrated care and disease management services to patients in risk-based and other integrated care arrangements; clinical research programs; physician services; and comprehensive kidney care services. Further, it engages in the provision of inpatient dialysis services and related laboratory services; and transplant software business. The company was formerly known as DaVita HealthCare Partners Inc. and changed its name to DaVita Inc. in September 2016. DaVita Inc. was incorporated in 1994 and is headquartered in Denver, Colorado.</t>
  </si>
  <si>
    <t>DaVita Inc.</t>
  </si>
  <si>
    <t>NYSE:DVA</t>
  </si>
  <si>
    <t>Bausch Health Companies Inc. operates as a diversified specialty pharmaceutical and medical device company, develops, manufactures, and markets a range of products primarily in gastroenterology, hepatology, neurology, dermatology, generic pharmaceuticals, over-the-counter (OTC) products, aesthetic medical devices, and eye health in the United States and internationally. The company operates through five segments: Salix, International, Solta Medical, Diversified, and Bausch + Lomb. The Salix segment provides gastroenterology products. The International segment sells aesthetic medical devices, branded pharmaceuticals, generic pharmaceuticals, and OTC products. The Solta Medical segment engages in the sale of aesthetic medical devices. The Diversified segment offers pharmaceutical products in the areas of neurology and certain other therapeutic classes; dermatology products; generic pharmaceutical products; and dentistry products. The Bausch + Lomb segment offers products in the areas of vision care, surgical, and ophthalmic pharmaceuticals products. The company was formerly known as Valeant Pharmaceuticals International, Inc. and changed its name to Bausch Health Companies Inc. in July 2018. Bausch Health Companies Inc. is headquartered in Laval, Canada.</t>
  </si>
  <si>
    <t>Bausch Health Companies Inc.</t>
  </si>
  <si>
    <t>NYSE:BHC</t>
  </si>
  <si>
    <t>Waters Corporation provides analytical workflow solutions in Asia, the Americas, and Europe. It operates through two segments: Waters and TA. The company designs, manufactures, sells, and services high and ultra-performance liquid chromatography, as well as mass spectrometry (MS) technology systems and support products, including chromatography columns, other consumable products, and post-warranty service plans. It designs, manufactures, sells, and services thermal analysis, rheometry, and calorimetry instruments; and develops and supplies software-based products that interface with its instruments, as well as other manufacturers' instruments. In addition, the company offers MS technology are used in drug discovery and development comprising clinical trial testing, the analysis of proteins in disease processes, nutritional safety analysis, and environmental testing. Further, the company provides thermal analysis, rheometry, and calorimetry instruments for use in predicting the suitability and stability of fine chemicals, pharmaceuticals, water, polymers, metals, and viscous liquids for various industrial, consumer good, and healthcare products, as well as for life science research. Its products are used by clinical, pharmaceutical, biochemical, industrial, nutritional safety, environmental, academic, and governmental customers working in research and development, quality assurance, and other laboratory applications. The company was founded in 1958 and is headquartered in Milford, Massachusetts.</t>
  </si>
  <si>
    <t>Waters Corporation</t>
  </si>
  <si>
    <t>NYSE:WAT</t>
  </si>
  <si>
    <t>Insulet Corporation develops, manufactures, and sells insulin delivery systems for people with insulin-dependent diabetes in the United States and internationally. The company offers Omnipod platform products comprising Omnipod 5 automated insulin delivery system, which includes a proprietary AID algorithm embedded in the pod that integrates with a third-party continuous glucose monitor to obtain glucose values through wireless Bluetooth communication; and Omnipod DASH insulin management system that features a Bluetooth enabled pod that is controlled by a smartphone-like personal diabetes manager with a color touch screen user interface. It also provides pods for Amgen for use in the Neulasta Onpro kit, which is a delivery system to help reduce the risk of infection after intense chemotherapy. The company sells its products to end-users through the pharmacy channel; and independent distributors. Insulet Corporation was incorporated in 2000 and is headquartered in Acton, Massachusetts.</t>
  </si>
  <si>
    <t>Insulet Corporation</t>
  </si>
  <si>
    <t>NasdaqGS:PODD</t>
  </si>
  <si>
    <t>Zimmer Biomet Holdings, Inc., together with its subsidiaries, operates as a medical technology company worldwide. The company designs, manufactures, and markets orthopedic reconstructive products, such as knee and hip products; S.E.T. products, including sports medicine, biologics, foot and ankle, extremities, and trauma products; craniomaxillofacial and thoracic products comprising face and skull reconstruction products, as well as products that fixate and stabilize the bones of the chest to facilitate healing or reconstruction after open heart surgery, trauma, or for deformities of the chest. It offers technology and data, bone cement, and surgical products. The company’s products and solutions are used to treat patients suffering from disorders of, or injuries to, bones, joints, or supporting soft tissues. It serves orthopedic surgeons, neurosurgeons, hospitals, stocking distributors, healthcare dealers, and other specialists, as well as agents, healthcare purchasing organizations, or buying groups. It also develops surgical robot to enable placement of patient optimized orthopedic implants in the United States. The company was formerly known as Zimmer Holdings, Inc. and changed its name to Zimmer Biomet Holdings, Inc. in June 2015. Zimmer Biomet Holdings, Inc. was founded in 1927 and is headquartered in Warsaw, Indiana.</t>
  </si>
  <si>
    <t>Zimmer Biomet Holdings, Inc.</t>
  </si>
  <si>
    <t>NYSE:ZBH</t>
  </si>
  <si>
    <t>Viatris Inc., together with its subsidiaries, operates as a healthcare company in North America, Europe, China, Taiwan, Hong Kong, Japan, Australia, New Zealand, rest of Asia, Africa, Latin America, and the Middle East. It operates in four segments: Developed Markets, Greater China, JANZ, and Emerging Markets. The company offers prescription brand drugs, generic drugs, complex generic drugs, and biosimilars. It also provides drugs in various therapeutic areas covering various noncommunicable and infectious diseases, including cardiovascular, CNS and anesthesia, dermatology, diabetes and metabolism, eye care, gastroenterology, immunology, oncology, and respiratory and allergy, as well as support services, such as diagnostic clinics, educational seminars, and digital tools to help patients better manage their health. In addition, the company offers medicines in the form of oral solid doses, injectables, and complex dosage forms to retail and pharmacy establishments, wholesalers and distributors, payers, insurers and governments, and institutions. It distributes its products through pharmaceutical wholesalers/distributors, pharmaceutical retailers, institutional pharmacies, mail-order and e-commerce pharmacies, and specialty pharmacies. The company sells its products under the Lyrica, Lipitor, Celebrex, Viagra, Creon, Influvac, Wixela Inhub, EpiPen Auto-Injector, Fraxiparine, Yupelri, Norvasc, Amitiza, Effexor, Lipacreon, Zoloft, Xalabrands, Dymista, Xanax, and Breyna brands. It has collaboration agreements with Mapi Pharma Ltd. to develop and commercialize long-acting glatiramer acetate depot products and additional products; Revance Therapeutics, Inc. to develop, manufacture, and commercialize a biosimilar to the branded biologic product, BOTOX; and Theravance Biopharma, Inc. to develop and commercialize revefenacin. Viatris Inc. was founded in 1961 and is headquartered in Canonsburg, Pennsylvania.</t>
  </si>
  <si>
    <t>Viatris Inc.</t>
  </si>
  <si>
    <t>NasdaqGS:VTRS</t>
  </si>
  <si>
    <t>Quest Diagnostics Incorporated provides diagnostic testing and services in the United States and internationally. The company develops and delivers diagnostic information services, such as routine, non-routine and advanced clinical testing, anatomic pathology testing, and other diagnostic information services. It also provides diagnostic information services primarily under the Quest Diagnostics brand, as well as under the AmeriPath, Dermpath Diagnostics, ExamOne, and Quanum brands to physicians, hospitals, patients and consumers, health plans, government agencies, employers, emerging retail healthcare providers, pharmaceutical companies and insurers, commercial clinical laboratories, and accountable care organizations through a network of laboratories, patient service centers, phlebotomists in physician offices, call centers and mobile phlebotomists, nurses, and other health and wellness professionals. In addition, the company offers risk assessment services for the life insurance industry; and healthcare organizations and clinicians information technology solutions. Quest Diagnostics Incorporated was founded in 1967 and is headquartered in Secaucus, New Jersey.</t>
  </si>
  <si>
    <t>Quest Diagnostics Incorporated</t>
  </si>
  <si>
    <t>NYSE:DGX</t>
  </si>
  <si>
    <t>STERIS plc provides infection prevention products and services worldwide. It operates in three segments: Healthcare, Applied Sterilization Technologies (AST), and Life Sciences. The Healthcare segment offers cleaning chemistries and sterility assurance products; automated endoscope reprocessing system and tracking products; endoscopy accessories, washers, sterilizers, and other pieces of capital equipment for the operation of a sterile processing department; and equipment used directly in procedure rooms, including surgical tables, lights, and connectivity solutions, as well as equipment management services. It also provides capital equipment installation, maintenance, upgradation, repair, and troubleshooting services; preventive maintenance programs and repair services; instrument, devices, and endoscope repair and maintenance services; and custom process improvement consulting and outsourced instrument sterile processing services. The AST segment provides contract sterilization and testing services for medical device and pharmaceutical manufacturers through a network of contract sterilization and laboratory facilities, as well as integrated sterilization equipment and control systems to medical device manufacturers and research institutions. The Life Sciences segment designs, manufactures, and sells consumable products, such as pharmaceutical detergents, cleanroom disinfectants and sterilants, pharmaceutical grade and research sterilizers and washers, sterility assurance and maintenance products, vaporized hydrogen peroxide room decontamination systems and sterilizers, and high purity water and pure steam generators. This segment also offers equipment installation, maintenance, upgradation, repair, and troubleshooting services; and preventive maintenance programs and repair services. It serves its products and services to hospitals, other healthcare providers, and pharmaceutical manufacturers. The company was founded in 1985 and is headquartered in Mentor, Ohio.</t>
  </si>
  <si>
    <t>STERIS plc</t>
  </si>
  <si>
    <t>NYSE:STE</t>
  </si>
  <si>
    <t>Biogen Inc. discovers, develops, manufactures, and delivers therapies for treating neurological and neurodegenerative diseases in the United States, Europe, Germany, Asia, and internationally. The company provides TECFIDERA, VUMERITY, AVONEX, PLEGRIDY, and TYSABRI for multiple sclerosis (MS); SPINRAZA for spinal muscular atrophy; SKYCLARYS to treat Friedreich's Ataxia; QALSODY for treating amyotrophic lateral sclerosis; FUMADERM to treat plaque psoriasis; BENEPALI, an etanercept biosimilar referencing ENBREL; IMRALDI, an adalimumab biosimilar referencing HUMIRA; FLIXABI, an infliximab biosimilar referencing REMICADE; BYOOVIZ, a ranibizumab biosimilar referencing LUCENTIS; and TOFIDENCE, a tocilizumab biosimilar referencing ACTEMRA. It offers RITUXAN to treat non-Hodgkin's lymphoma, chronic lymphocytic leukemia (CLL), rheumatoid arthritis, two forms of ANCA-associated vasculitis, and pemphigus vulgaris; RITUXAN HYCELA for non-Hodgkin's lymphoma and CLL; GAZYVA to treat CLL and follicular lymphoma; OCREVUS for relapsing MS and primary progressive MS; LUNSUMIO to treat relapsed or refractory follicular lymphoma; glofitamab for non-Hodgkin's lymphoma; and other anti-CD20 therapies. In addition, the company is developing products for the treatment of MS, Alzheimer's disease and dementia, neuromuscular disorders, Parkinson's disease and movement disorders, neuropsychiatry, and biosimilars. Biogen Inc. has collaboration and license agreements with Merz Therapeutics; Alkermes Pharma Ireland Limited; Denali Therapeutics Inc.; Eisai Co., Ltd.; Genentech, Inc.; Neurimmune SubOne AG; Ionis Pharmaceuticals, Inc.; and Sage Therapeutics, Inc., as well as collaborations with Fujirebio to identify and develop biomarkers for tau pathology in the brain and Stoke Therapeutics, Inc. for the development and commercialization of zorevunersen, a disease modifying medicine for the treatment of Dravet syndrome. The company was founded in 1978 and is headquartered in Cambridge, Massachusetts.</t>
  </si>
  <si>
    <t>Biogen Inc.</t>
  </si>
  <si>
    <t>NasdaqGS:BIIB</t>
  </si>
  <si>
    <t>Natera, Inc., a diagnostics company, provides molecular testing services worldwide. Its products include Panorama, a non-invasive prenatal test that screens for chromosomal abnormalities of a fetus, as well as in twin pregnancies; Horizon carrier screening test for individuals and couples determine if they are carriers of genetic variations that cause certain genetic conditions; Vistara single-gene NIPT screens for 25 single-gene disorders; Spectrum, preimplantation genetic tests for couples undergoing IVF; Anora that analyzes miscarriage tissue from women; Empower, a hereditary cancer screening test; and non-invasive prenatal paternity product, which allows a couple to establish paternity without waiting for the child to be born. The company also provides Signatera molecular residual disease test for assessment and surveillance of disease recurrence in patients previously diagnosed with cancer; Altera, a tissue based genomic profiling test, that provides insight into genomic alterations and biomarkers; Prospera to assess active rejection in patients who have undergone kidney, heart, and lung transplantation; and Renasight, a kidney gene panel test. In addition, it offers Constellation, a cloud-based software product. It serves independent laboratories, national and regional reference laboratories, medical centers and physician practices, research laboratories, and pharmaceutical companies through its direct sales force, and a network of laboratory and distribution partners. It has a partnership agreement with BGI Genomics Co., Ltd. to develop, manufacture, and commercialize NGS-based genetic testing assays; and Foundation Medicine, Inc. to develop and commercialize personalized circulating tumor DNA monitoring assays. The company was formerly known as Gene Security Network, LLC and changed its name to Natera, Inc. in January 2012. Natera, Inc. was founded in 2003 and is headquartered in Austin, Texas.</t>
  </si>
  <si>
    <t>Natera, Inc.</t>
  </si>
  <si>
    <t>NasdaqGS:NTRA</t>
  </si>
  <si>
    <t>Royalty Pharma plc operates as a buyer of biopharmaceutical royalties and a funder of innovation in the biopharmaceutical industry in the United States. Its portfolio consists of royalties on approximately 35 marketed therapies and 14 development-stage product candidates that address various therapeutic areas, such as rare disease, cancer, neuroscience, infectious disease, hematology, and diabetes. The company was founded in 1996 and is based in New York, New York.</t>
  </si>
  <si>
    <t>Royalty Pharma plc</t>
  </si>
  <si>
    <t>NasdaqGS:RPRX</t>
  </si>
  <si>
    <t>Labcorp Holdings Inc. provides laboratory services. It operates through two segments, Diagnostics Laboratories and Biopharma Laboratory Services. The company offers various tests, such as blood chemistry analyses, urinalyses, blood cell counts, thyroid, PAP, hemoglobin A1C, prostate-specific antigens, sexually transmitted diseases, hepatitis C, vitamin D, microbiology cultures and procedures, and alcohol and other substance-abuse tests. It also provides specialty testing services comprising gene-based and esoteric testing; advanced tests target specific diseases; services related to anatomic pathology/oncology, cardiovascular disease, coagulation, diagnostic genetics, endocrinology, infectious disease, women's health, pharmacogenetics, parentage and donor testing, occupational testing services, medical drug monitoring services, chronic disease programs, and kidney stone prevention tests; and health and wellness services to employers and managed care organizations (MCOs). In addition, the company offers online and mobile applications that enable patients to check offerings, schedule PSC visits, check-in upon PSC arrival, complete documentation, access tests and test results, and manage their accounts; online applications for providers, MCOs, and accountable care organizations; specimen collection services; and drug development, medical device, and companion diagnostic development solutions, as well as support for crop protection and chemical testing. It serves pharmaceutical, biotechnology, medical device, and diagnostics companies; and MCOs, employer plans, other health insurance providers, governments, physician, large provider organizations, other healthcare providers, hospitals and health systems, patients and consumers, crop protection and chemical companies, academic institutions, independent clinical laboratories, and retailers. The company was founded in 1995 is headquartered in Burlington, North Carolina.</t>
  </si>
  <si>
    <t>Labcorp Holdings Inc.</t>
  </si>
  <si>
    <t>NYSE:LH</t>
  </si>
  <si>
    <t>Mettler-Toledo International Inc. manufactures and supplies precision instruments and services in the Americas, Europe, Asia, and internationally. It operates through five segments: U.S. Operations, Swiss Operations, Western European Operations, Chinese Operations, and Other Operations. The company’s laboratory instruments include laboratory balances, liquid pipetting solutions, automated laboratory reactors, real-time analytics, titrators, pH meters, process analytics sensors and analyzer technologies, physical value analyzers, density and refractometry, thermal analysis systems, and other analytical instruments; and LabX, a laboratory software platform to manage and analyze data generated by its instruments. Its industrial instruments comprise industrial weighing instruments and related terminals, automatic dimensional measurement and data capture solutions, vehicle scale systems, industrial software, metal detection equipment, x-ray systems, check weighing equipment, and other end-of-line product inspection systems. The company’s retail weighing solutions consist of weighing and software solutions, AI-driven image recognition solution, and automated packaging and labelling solutions for the meat backroom. The company serves the life science industry, independent research organizations, and testing labs; food manufacturers and retailers; chemical, specialty chemical, and cosmetics companies; transportation and logistics, metals, and electronics industries; and the academic community through its direct sales force and indirect distribution channels. The company was incorporated in 1991 and is based in Columbus, Ohio.</t>
  </si>
  <si>
    <t>Mettler-Toledo International Inc.</t>
  </si>
  <si>
    <t>NYSE:MTD</t>
  </si>
  <si>
    <t>Tenet Healthcare Corporation operates as a diversified healthcare services company in the United States. The company operates through two segments: Hospital Operations and Services, and Ambulatory Care. Its general hospitals offer acute care services, operating and recovery rooms, radiology and respiratory therapy services, clinical laboratories, and pharmacies. The company also provides intensive and critical care, and/or coronary care units; cardiovascular, digestive disease, neurosciences, musculoskeletal, and obstetrics services; outpatient services, including physical therapy; tertiary care services, such as cardiothoracic surgery, complex spinal surgery, neonatal intensive care, and neurosurgery services; pediatric quaternary care services in heart, liver, and kidney transplants; and limb salvaging vascular procedure, acute level 1 trauma, intravascular stroke care, minimally invasive cardiac valve replacement, imaging technology, surgical robotic, and telemedicine access services. In addition, it offers a range of procedures and services, such as orthopedics, total joint replacement, and spinal and other musculoskeletal procedures; gastroenterology; pain management; otolaryngology; ophthalmology; and urology. It operates hospitals, ambulatory surgery centers, urgent care centers, imaging centers, surgical hospitals, off-campus emergency departments, and micro-hospitals. Tenet Healthcare Corporation was founded in 1967 and is headquartered in Dallas, Texas.</t>
  </si>
  <si>
    <t>Tenet Healthcare Corporation</t>
  </si>
  <si>
    <t>NYSE:THC</t>
  </si>
  <si>
    <t>ResMed Inc. develops, manufactures, distributes, and markets medical devices and cloud-based software applications to diagnose, treat, and manage respiratory disorders in the United States and internationally. The company operates in two segments, Sleep and Breathing Health, and Residential Care Software. It offers sleep recorders for the diagnosis and titration of sleep apnea in sleep clinics, hospitals, and at home, including ApneaLink Air, a portable diagnostic device that measures oximetry, respiratory effort, pulse, nasal flow, and snoring; NightOwl, a portable, cloud-connected, and disposable diagnostic device that measures AHI based on derived peripheral arterial tone, actigraphy, and oximetry; and EasyCare Tx, a sleep lab solution. The company also provides AirView, a cloud-based system that enables remote monitoring and changing of patients’ device settings; myAir, a personalized therapy management application for patients with sleep apnea that provides support, education, and troubleshooting tools for increased patient engagement and improved compliance; and connectivity module which provides a cellular connection between compatible ventilation devices and AirView system. In addition, the company offers Brightree solutions which are solutions and services for organizations in home medical equipment and pharmacy, orthotic and prosthetic, and home infusion; HEALTHCAREfirst solutions that offers electronic health record, software, billing and coding services, and advanced analytics that enables home health and hospice agencies to optimize clinical, financial and administrative processes; MatrixCare EHR software as a service solutions used by skilled nursing and senior living providers, life plan communities, and home health and hospice sectors; and MEDIFOX DAN software solutions that is used by residential care providers, such as home health and nursing home providers. ResMed Inc. was founded in 1989 and is headquartered in San Diego, California.</t>
  </si>
  <si>
    <t>ResMed Inc.</t>
  </si>
  <si>
    <t>NYSE:RMD</t>
  </si>
  <si>
    <t>Humana Inc. provides medical and specialty insurance products in the United States. It operates in two segments, Insurance and CenterWell. It offers medical care and supplemental benefit plans to individuals. The company also has a contract with Centers for Medicare and Medicaid Services to administer the Limited Income Newly Eligible Transition prescription drug plan program; and contracts with various states to provide Medicaid, dual eligible, and long-term support services benefits. In addition, it provides commercial fully-insured medical and specialty health insurance benefits comprising dental, vision, and other supplemental health benefits, as well as administrative services only products to individuals and employer groups; and military services, such as TRICARE T2017 East Region contract. Further, the company engages in the operation of pharmacy benefit manager business; operates pharmacies and senior focused primary care centers; and offers home solutions services, such as home health, hospice, and other services to its health plan members, as well as to third parties. It sells its products through employers and employees, independent brokers and agents, sales representatives, and digital insurance agencies. The company was formerly known as Extendicare Inc. and changed its name to Humana Inc. in April 1974. Humana Inc. was founded in 1961 and is headquartered in Louisville, Kentucky.</t>
  </si>
  <si>
    <t>Humana Inc.</t>
  </si>
  <si>
    <t>NYSE:HUM</t>
  </si>
  <si>
    <t>Insmed Incorporated develops and commercializes therapies for patients with serious and rare diseases in the United States, Europe, Japan, and internationally. The company offers ARIKAYCE for the treatment of refractory nontuberculous mycobacterial lung infections, as well as is in phase 3 clinical trial for the treatment of mycobacterium avium complex lung disease as part of a combination antibacterial drug regimen for adult patients. It also devlops brensocatib, an oral reversible inhibitor of dipeptidyl peptidase 1(DPP1) that is in phase 3 clinical trial for the treatment of bronchiectasis; and in phase 2 clinical trial for the treatment of chronic rhinosinusitis without nasal polyps and hidradenitis suppurativa. In addition, the company is developing treprostinil palmitil inhalation powder, an inhaled formulation of a treprostinil prodrug treprostinil palmitil, which is in phase 3 clinical trial for the treatment of pulmonary hypertension associated with interstitial lung disease; and phase 2 clinical trial for the treatment of pulmonary arterial hypertension. Further, it develops gene therapy, a microdystrophin adeno-associated virus gene replacement therapy which is in phase 1 clinical trial for the treatment of Duchenne muscular dystrophy, as well as is in pre-clinical development for gene therapy, next generation DPP1 inhibitor, deimmunized therapeutic protein, and synthetic rescue. The company was founded in 1988 and is headquartered in Bridgewater, New Jersey.</t>
  </si>
  <si>
    <t>Insmed Incorporated</t>
  </si>
  <si>
    <t>NasdaqGS:INSM</t>
  </si>
  <si>
    <t>GE HealthCare Technologies Inc. engages in the development, manufacture, and marketing of products, services, and complementary digital solutions used in the diagnosis, treatment, and monitoring of patients in the United States, Canada, and internationally. The company operates through four segments: Imaging, Advanced Visualization Solutions (AVS), Patient Care Solutions (PCS), and Pharmaceutical Diagnostics (PDx). The Imaging segment offers molecular imaging, computed tomography (CT) scanning, magnetic resonance (MR) imaging, image-guided therapy, X-ray systems, and women’s health products. The AVS segment provides ultrasound, image guided therapies, and interventional solutions for screening, diagnosis, treatment, and monitoring of certain diseases in clinical areas, such as women’s health, cardiovascular, and comprehensive care ultrasound as well as surgical visualization and guidance products. The PCS segment provides medical devices, consumables, services, and digital solutions. Its portfolio includes patient monitoring, diagnostic cardiology, consumables and services, digital solutions, maternal infant care, and anesthesia products. The PDx segment supplies diagnostic agents, including CT, angiography and X-ray, MR, single-photon emission computed tomography, and positron emission tomography to the radiology and nuclear medicine industries. The segment also provides contrast media pharmaceuticals that are administered to a patient prior to certain diagnostic scans to increase the visibility of tissues or structures during imaging exams; and molecular imaging agents or radiopharmaceuticals, which are molecular tracers labeled with radioisotopes. The company was formerly known as GE Healthcare Holding LLC and changed its name to GE HealthCare Technologies Inc. in December 2022. The company was incorporated in 2022 and is headquartered in Chicago, Illinois.</t>
  </si>
  <si>
    <t>GE HealthCare Technologies Inc.</t>
  </si>
  <si>
    <t>NasdaqGS:GEHC</t>
  </si>
  <si>
    <t>Veeva Systems Inc. provides cloud-based software for the life sciences industry in North America, Europe, the Asia Pacific, the Middle East, Africa, and Latin America. The company offers Veeva Commercial Cloud comprising Veeva Vault CRM Suite for pharmaceutical and biotechnology companies; Veeva Medical that provides source of medical content across multiple channels and geographies; Veeva PromoMats, an end-to-end content and digital asset management solution; and Veeva Crossix, an analytics platform for pharmaceutical brands. It also provides Veeva Data Cloud consisting of Veeva OpenData, a customer reference data solution; Veeva Link, which provides deep data; Veeva Compass, which includes de-identified and longitudinal patient data; and Veeva CRM Pulse that provides access and multichannel engagement metrics. In addition, the company offers Veeva Development Cloud consisting of Veeva Clinical Platform, which advances clinical trial execution; Veeva Clinical Data Management that helps sponsors and CROs design and run trials; Veeva Safety, which unifies systems and processes; and Veeva RIM that provides regulatory information management capabilities; as well as Veeva Quality Cloud, which is used by the life sciences and consumer products industries; and Veeva Business Consulting services. Further, it provides professional and support services, including implementation and deployment planning, and project management; requirements analysis, solution design, and configuration; systems environment management and deployment; services focused on advancing or transforming business and operating processes; technical consulting services on data migration and systems integrations; training; and ongoing managed services, such as outsourced systems administration. The company was formerly known as Verticals onDemand, Inc. and changed its name to Veeva Systems Inc. in April 2009. Veeva Systems Inc. was incorporated in 2007 and is headquartered in Pleasanton, California.</t>
  </si>
  <si>
    <t>Veeva Systems Inc.</t>
  </si>
  <si>
    <t>NYSE:VEEV</t>
  </si>
  <si>
    <t>Agilent Technologies, Inc. provides application focused solutions to the life sciences, diagnostics, and applied chemical markets worldwide. The company operates in three segments: Life Sciences and Applied Markets, Diagnostics and Genomics, and Agilent CrossLab. The Life Sciences and Applied Markets segment offers liquid chromatography systems and components; liquid chromatography mass spectrometry systems; gas chromatography systems and components; gas chromatography mass spectrometry systems; inductively coupled plasma mass spectrometry instruments; atomic absorption instruments; microwave plasma-atomic emission spectrometry instruments; inductively coupled plasma optical emission spectrometry instruments; raman spectroscopy; laboratory software; information management and analytics; laboratory automation and robotic systems; dissolution testing; and vacuum pumps, and measurement technologies. This segment also offers GC and LC columns, sample preparation products, custom chemistries, and laboratory instrument supplies. The Diagnostics and Genomics segment provides genomics, contract manufacturing and research and development, pathology, companion diagnostics, reagent partnership, and biomolecular analysis businesses; and cell analysis plate based assays, flow cytometers, real-time cell analyzers, cell imaging systems, microplate readers, and related consumables. The Agilent CrossLab segment provides various services, including repairs, parts, maintenance, installations, training, compliance support, software as a service, asset management, and consulting services. The company markets its products through direct sales, distributors, resellers, manufacturer's representatives, and electronic commerce. Agilent Technologies, Inc. was incorporated in 1999 and is headquartered in Santa Clara, California.</t>
  </si>
  <si>
    <t>Agilent Technologies, Inc.</t>
  </si>
  <si>
    <t>NYSE:A</t>
  </si>
  <si>
    <t>Edwards Lifesciences Corporation provides products and technologies to treat advanced cardiovascular diseases in the United States, Europe, Japan, and internationally. The company offers transcatheter heart valve replacement products for minimally invasive replacement of aortic heart valves under the Edwards SAPIEN family of valves system; and transcatheter heart valve repair and replacement products to treat mitral and tricuspid valve diseases under the PASCAL PRECISION and Cardioband brands. It also provides surgical structural heart solutions, such as aortic surgical valve under the INSPIRIS brand name; INSPIRIS RESILIA aortic valve, which offers RESILIA tissue and VFit technology; KONECT RESILIA, a pre-assembled tissue valve conduit for complex combined procedures; and MITRIS RESILIA valve. The company distributes its products through a direct sales force and independent distributors. Edwards Lifesciences Corporation was founded in 1958 and is headquartered in Irvine, California.</t>
  </si>
  <si>
    <t>Edwards Lifesciences Corporation</t>
  </si>
  <si>
    <t>NYSE:EW</t>
  </si>
  <si>
    <t>IQVIA Holdings Inc. provides clinical research services, commercial insights, and healthcare intelligence to the life sciences and healthcare industries in the Americas, Europe, Africa, and the Asia-Pacific. It operates through three segments: Technology &amp; Analytics Solutions, Research &amp; Development Solutions, and Contract Sales &amp; Medical Solutions. The Technology &amp; Analytics Solutions segment offers a range of cloud-based applications and related implementation services; real world solutions that enable life sciences and provider customers to generate and disseminate evidence, which informs health care decision making and improves patients’ outcomes; and strategic and implementation consulting services, such as advanced analytics and commercial processes outsourcing services. This segment also provides country level performance metrics related to sales of pharmaceutical products, prescribing trends, medical treatment, and promotional activity across various channels, including retail, hospital, and mail order; and measurement of sales or prescribing activity at the regional, zip code, and individual prescriber level. The Research &amp; Development Solutions segment offers project management and clinical monitoring; clinical trial support; strategic planning and design services; and patient and site centric solutions, as well as central laboratory, genomic, bioanalytical, ADME, discovery, and vaccine and biomarker laboratory services. The Contract Sales &amp; Medical Solutions segment provides health care provider and patient engagement services, and scientific strategy and medical affairs services. It serves pharmaceutical, biotechnology, device and diagnostic, and consumer health companies. It has a strategic collaboration with Sarah Cannon Research Institute to enhance clinical trial processes. The company was formerly known as Quintiles IMS Holdings, Inc. and changed its name to IQVIA Holdings Inc. in November 2017. The company is based in Durham, North Carolina.</t>
  </si>
  <si>
    <t>IQVIA Holdings Inc.</t>
  </si>
  <si>
    <t>NYSE:IQV</t>
  </si>
  <si>
    <t>Cardinal Health, Inc. operates as a healthcare services and products company in the United States and internationally. It operates in two segments: Pharmaceutical and Specialty Solutions, and Global Medical Products and Distribution. The company provides customized solutions for hospitals, healthcare systems, pharmacies, ambulatory surgery centers, clinical laboratories, physician offices, and patients in the home. It distributes branded and generic pharmaceutical, specialty pharmaceutical, and over-the-counter healthcare and consumer products. The company also provides services to pharmaceutical manufacturers and healthcare providers for specialty pharmaceutical products; pharmacy management services to hospitals; operates pharmacies, including pharmacies in community health centers; and repackages generic pharmaceuticals and over-the-counter healthcare products. In addition, it manufactures, sources, and distributes Cardinal Health branded medical, surgical, and laboratory products and devices that include exam and surgical gloves; needles, syringe, and sharps disposals; compression, incontinence, nutritional delivery, and wound care products; single-use surgical drapes, gowns, and apparel products; fluid suction and collection systems; urology products; operating room supply products; and electrode product lines. Further, the company distributes a range of national brand products, including medical, surgical, and laboratory products; provides supply chain services and solutions to hospitals, ambulatory surgery centers, clinical laboratories, and other healthcare providers; and assembles and sells sterile and non-sterile procedure kits. Additionally, it manufactures, prepares, and delivers radiopharmaceuticals; and optimizes direct shipments through integrated technology solutions. The company was incorporated in 1979 and is headquartered in Dublin, Ohio.</t>
  </si>
  <si>
    <t>Cardinal Health, Inc.</t>
  </si>
  <si>
    <t>NYSE:CAH</t>
  </si>
  <si>
    <t>Regeneron Pharmaceuticals, Inc. discovers, invents, develops, manufactures, and commercializes medicines for treating various diseases worldwide. The company’s products include EYLEA injection to treat wet age-related macular degeneration and diabetic macular edema; myopic choroidal neovascularization; diabetic retinopathy; neovascular glaucoma; and retinopathy of prematurity. It also provides Dupixent injection to treat atopic dermatitis and asthma in adults and pediatrics; Libtayo injection to treat metastatic or locally advanced cutaneous squamous cell carcinoma; Praluent injection for heterozygous familial hypercholesterolemia (HoFH) or clinical atherosclerotic cardiovascular disease in adults; REGEN-COV for covid-19; and Kevzara solution for treating rheumatoid arthritis in adults. In addition, the company offers Inmazeb injection for infection caused by Zaire ebolavirus; ARCALYST injection for cryopyrin-associated periodic syndromes, including familial cold auto-inflammatory syndrome and muckle-wells syndrome; and ZALTRAP injection for intravenous infusion to treat metastatic colorectal cancer; Evkeeza for treatment of HoFH; Ordspono for Follicular lymphoma and Diffuse large B-cell lymphoma; and Veopoz for CD55-deficient protein-losing enteropathy. Further, it develops product candidates for treating patients with eye, allergic and inflammatory, cardiovascular and metabolic, infectious, and rare diseases; and cancer, pain, and hematologic conditions. It has collaboration with Mammoth Biosciences, Inc. to research, develop and commercialize in vivo CRISPR-based gene editing therapies for multiple tissues and cell types; and with Sonoma Biotherapeutics, Inc. to discover, develop, and commercialize engineered regulatory T cell therapies. The company was incorporated in 1988 and is headquartered in Tarrytown, New York.</t>
  </si>
  <si>
    <t>Regeneron Pharmaceuticals, Inc.</t>
  </si>
  <si>
    <t>NasdaqGS:REGN</t>
  </si>
  <si>
    <t>IDEXX Laboratories, Inc. develops, manufactures, and distributes products for the companion animal veterinary, livestock and poultry, dairy, and water testing industries in the United States and internationally. The company operates through three segments: Companion Animal Group; Water Quality Products; and Livestock, Poultry and Dairy. It offers in-clinic chemistry, blood and urine chemistry, hematology, immunoassay, urinalysis, cytology, and coagulation analyzers; and SNAP rapid assays test kits. The company also provides commercial reference laboratory diagnostic and consulting services to veterinarians; veterinary consultation, telemedicine, and advisory services, including radiology, dental radiography, cardiology, internal medicine, and ultrasound consulting; Colilert, Colilert-18, and Colisure tests, which detect the presence of total coliforms and E. coli in water; Enterolert, Pseudalert, Filta-Max and Filta-Max xpress, Legiolert, Quanti-Tray products, and Tecta system instruments; and veterinary software and services for independent veterinary clinics and corporate groups. In addition, it offers diagnostic tests, services, and related instrumentation for manage the health status of livestock and poultry; human medical diagnostic products and services; and VetConnect PLUS, a cloud-based technology that enables veterinarians to access and analyze patients, as well as operates VetLab Station. The company markets its products through marketing, customer service, sales, and technical service groups, as well as through independent distributors and other resellers. IDEXX Laboratories, Inc. was incorporated in 1983 and is headquartered in Westbrook, Maine.</t>
  </si>
  <si>
    <t>IDEXX Laboratories, Inc.</t>
  </si>
  <si>
    <t>NasdaqGS:IDXX</t>
  </si>
  <si>
    <t>Zoetis Inc. engages in the discovery, development, manufacture, and commercialization of animal health medicines, vaccines, diagnostic products and services, biodevices, genetic tests, and precision animal health products in the United States and internationally. The company commercializes products primarily across species, including livestock, such as cattle, swine, poultry, fish, and sheep; and companion animals comprising dogs, cats, and horses. It also offers parasiticides, vaccines, dermatology, anti-infectives, pain and sedation, other pharmaceutical, and animal health diagnostics. In addition, the company provides animal health diagnostics, including point-of-care diagnostic products, instruments and reagents, rapid immunoassay tests, reference laboratory kits and services, and blood glucose monitors; and other non-pharmaceutical products, which include nutritionals, as well as products and services in biodevices, genetic tests, and precision animal health. It markets its products to veterinarians, livestock producers, and pet owners. The company has collaboration Blacksmith Medicines, Inc. to discover and develop novel antibiotics for animal health. Zoetis Inc. was founded in 1950 and is headquartered in Parsippany, New Jersey.</t>
  </si>
  <si>
    <t>Zoetis Inc.</t>
  </si>
  <si>
    <t>NYSE:ZTS</t>
  </si>
  <si>
    <t>Alnylam Pharmaceuticals, Inc. discovers, develops, and commercializes therapeutics based on ribonucleic acid interference. It offers ONPATTRO and AMVUTTRA for hereditary transthyretin-mediated amyloidosis; GIVLAARI for acute hepatic porphyria; OXLUMO for primary hyperoxaluria type 1; and Leqvio for hypercholesterolemia. It also develops vutrisiran, which is in phase III clinical trial for transthyretin amyloidosis (ATTR) with cardiomyopathy; Nucresiran that is in phase I clinical trial for ATTR amyloidosis; Fitusiran, which is in phase III clinical trial for hemophilia; cemdisiran that is in phase III clinical trial for Myasthenia Gravis and paroxysmal nocturnal hemoglobinuria, and geographic atrophy; and ALN-6400, which is in phase I clinical trial for bleeding disorders. In addition, the company is also developing Zilebesiran, which is in phase II clinical trial for hypertension; Rapirosiran that is in phase II clinical trial for Metabolic dysfunction-associated steatohepatitis; ALN-4324, which is in phase I clinical trial for type 2 diabetes mellitus; ALN-PNP that is in phase I clinical trial for non-alcoholic fatty liver disease; ALN-APOC3, which is in phase I clinical trial for dyslipidemia; Mivelsiran that is in phase II clinical trial for cerebral amyloid angiopathy, and phase I clinical trial for Alzheimer’s disease; and ALN-HTT02 that is in phase I clinical trial for Huntington’s disease. Further, it develops ALN-SOD, which is in phase II clinical trial for SOD1 Amyotrophic lateral sclerosis; Elebsiran that is in phase II clinical trial for Hepatitis B and D virus infections; ALN-BCAT that is in phase I clinical trial for hepatocellular carcinoma; and ALN-ANG3. It has collaborations with Regeneron Pharmaceuticals, Inc.; Roche Holding AG; Regeneron Pharmaceuticals, Inc.; Sanofi S.A.; Novartis AG; PeptiDream, Inc; Dicerna Pharmaceuticals, Inc.; and Ionis Pharmaceuticals, Inc. The company was founded in 2002 and is headquartered in Cambridge, Massachusetts.</t>
  </si>
  <si>
    <t>Alnylam Pharmaceuticals, Inc.</t>
  </si>
  <si>
    <t>NasdaqGS:ALNY</t>
  </si>
  <si>
    <t>Cencora, Inc. sources and distributes pharmaceutical products in the United States and internationally. The company’s U.S. Healthcare Solutions segment distributes pharmaceuticals, over-the-counter healthcare products, home healthcare supplies and equipment, and related services to acute care hospitals and health systems, independent and chain retail pharmacies, mail order pharmacies, medical clinics, long-term care and alternate site pharmacies, and other customers; provides pharmacy management, staffing, and other consulting services; supply management software to retail and institutional healthcare providers; packaging solutions to institutional and retail healthcare providers; clinical trial support, product post-approval, and commercialization support services; data analytics, outcomes research, and other services for biotechnology and pharmaceutical manufacturers; pharmaceuticals, vaccines, parasiticides, diagnostics, micro feed ingredients, and other products to the companion animal and production animal markets; and sales force services to manufacturers. This segment also distributes plasma and other blood products, injectable pharmaceuticals, vaccines, and other specialty products; and offers other services to physicians who specialize in various disease states, such as oncology, as well as to other healthcare providers, including hospitals and dialysis clinics. Its International Healthcare Solutions segment provides international pharmaceutical wholesale and related service, and global commercialization services; distributes pharmaceuticals, other healthcare products, and related services to pharmacies, doctors, health centers, and hospitals; and offers specialty transportation and logistics services for the biopharmaceutical industry. The company was formerly known as AmerisourceBergen Corporation and changed its name to Cencora, Inc. in August 2023. Cencora, Inc. was founded in 1871 and is headquartered in Conshohocken, Pennsylvania.</t>
  </si>
  <si>
    <t>Cencora, Inc.</t>
  </si>
  <si>
    <t>NYSE:COR</t>
  </si>
  <si>
    <t>Becton, Dickinson and Company develops, manufactures, and sells medical supplies, devices, laboratory equipment, and diagnostic products for healthcare institutions, physicians, life science researchers, clinical laboratories, pharmaceutical industry, and the general public worldwide. The BD Medical segment provides peripheral intravenous (IV) and advanced peripheral catheters, central lines, acute dialysis catheters, vascular access technology, vascular care and preparation products, needle-free IV connectors and extensions sets, closed-system drug transfer devices, hazardous drug detections, hypodermic syringes and needles, anesthesia needles and trays, enteral syringes, and sharps disposal systems; IV medication safety and infusion therapy delivery systems, medication compounding workflow systems, automated medication dispensing and supply management systems, informatics and analytics and pharmacy automation systems, and medication inventory optimization and tracking systems; hemodynamic monitoring systems; and prefillable drug delivery systems. The BD Life Sciences segment offers specimen and blood collection products; automated blood and tuberculosis culturing, molecular testing, microorganism identification and drug susceptibility, and liquid-based cytology systems, as well as rapid diagnostic assays, microbiology laboratory automation products, and plated media products; and fluorescence-activated cell sorters and analyzers, antibodies and kits, reagent systems, and solutions for single-cell gene expression analysis, as well as clinical oncology, immunological, and transplantation diagnostic/monitoring reagents and analyzers. The BD Interventional segment provides hernia and soft tissue repair, biological and bioresorbable grafts, biosurgery, and other surgical products; surgical infection prevention; peripheral intervention products; and urology and critical care products. The company was founded in 1897 and is headquartered in Franklin Lakes, New Jersey.</t>
  </si>
  <si>
    <t>Becton, Dickinson and Company</t>
  </si>
  <si>
    <t>NYSE:BDX</t>
  </si>
  <si>
    <t>Elevance Health, Inc., together with its subsidiaries, operates as a health benefits company in the United States. It operates in four segments: Health Benefits, CarelonRx, Carelon Services, and Corporate &amp; Other. The company offers a variety of health plans and services to individual, employer group risk-based and fee-based, BlueCard, Medicare, Medicaid, and FEP members; health products; a broad array of fee-based administrative managed care services; and specialty and other insurance products and services, such as stop loss, dental, vision, and supplemental health insurance benefits. It also operates in the pharmacy services business; and markets and offers pharmacy services, including home delivery and specialty pharmacies, claims adjudication, formulary management, pharmacy networks, rebate administration, a prescription drug database, and member services, as well as infusion services and injectable therapies through ambulatory infusion centers. In addition, the company provides healthcare related services and capabilities, including specialty care enablement and utilization management support for specialized clinical domains; behavioral health and comprehensive care management services; palliative care services and management; virtual care; and payment integrity, subrogation, clinical data exchange through its HealthOS platform, research and data, reporting and clinical analytics, information technology, and business process support services, as well as manages home health, post-acute institutional management, and durable medical equipment costs; and supports plans in managing home and community-based services. It provides its services under the Anthem Blue Cross and Blue Shield, Wellpoint, and Carelon brands. The company was formerly known as Anthem, Inc. and changed its name to Elevance Health, Inc. in June 2022. Elevance Health, Inc. was incorporated in 2001 and is headquartered in Indianapolis, Indiana.</t>
  </si>
  <si>
    <t>Elevance Health, Inc.</t>
  </si>
  <si>
    <t>NYSE:ELV</t>
  </si>
  <si>
    <t>The Cigna Group, together with its subsidiaries, provides insurance and related products and services in the United States. Its Evernorth Health Services segment provides a range of coordinated and point solution health services, including pharmacy benefits, home delivery pharmacy, specialty pharmacy, distribution, and care delivery and management solutions to health plans, employers, government organizations, and health care providers. The company’s Cigna Healthcare segment offers medical, pharmacy, behavioral health, dental, and other products and services for insured and self-insured customers; Medicare Advantage, Medicare Supplement, and Medicare Part D plans for seniors, as well as individual health insurance plans; and health care coverage in its international markets, as well as health care benefits for mobile individuals and employees of multinational organizations. In addition, it offers permanent insurance contracts sold to corporations to provide coverage on the lives of certain employees for financing employer-paid future benefit obligations and stop loss insurance. The company distributes its products and services through insurance brokers and consultants; directly to employers, unions and other groups, or individuals; and private and public exchanges. The company was formerly known as Cigna Corporation and changed its name to The Cigna Group in February 2023. The company was founded in 1792 and is headquartered in Bloomfield, Connecticut.</t>
  </si>
  <si>
    <t>The Cigna Group</t>
  </si>
  <si>
    <t>NYSE:CI</t>
  </si>
  <si>
    <t>Vertex Pharmaceuticals Incorporated, a biotechnology company, engages in developing and commercializing therapies for treating cystic fibrosis (CF). It markets TRIKAFTA/KAFTRIO for people with CF with at least one F508del mutation for 2 years of age and older; ALYFTREK for the treatment for people with CF 6 years of age and older; SYMDEKO/SYMKEVI for treatment of patients with CF 6 years of age and older; ORKAMBI for CF patients 1 year or older; and KALYDECO for the treatment of patients with 1 month or older who have CF with ivacaftor. The company also develops CASGEVY for the treatment of sickle cell disease and transfusion-dependent beta thalassemia; JOURNAVX for the treatment of acute pain in adults; VX-522, a CFTR mRNA therapeutic designed to treat the underlying cause of CF, which is in Phase 1/2 clinical trial; inaxaplin for the treatment of APOL1-mediated kidney disease which is in single Phase 2; VX-880 and VX-264, treatment for Type 1 Diabetes; VX-670 for the treatment of myotonic dystrophy type 1; and VX-407, a small molecule corrector for the treatment of autosomal dominant polycystic kidney disease. Further, it sells the products to specialty pharmacy and specialty distributors in the United States, as well as retail pharmacies, hospitals, and clinics. Additionally, the company has collaborations with CRISPR Therapeutics AG.; Moderna, Inc.; and Entrada Therapeutics, Inc. Vertex Pharmaceuticals Incorporated was founded in 1989 and is headquartered in Boston, Massachusetts.</t>
  </si>
  <si>
    <t>Vertex Pharmaceuticals Incorporated</t>
  </si>
  <si>
    <t>NasdaqGS:VRTX</t>
  </si>
  <si>
    <t>McKesson Corporation provides healthcare services in the United States and internationally. It operates through four segments: U.S. Pharmaceutical, Prescription Technology Solutions (RxTS), Medical-Surgical Solutions, and International. The U.S. Pharmaceutical segment distributes branded, generic, specialty, biosimilar and over-the-counter pharmaceutical drugs, and other healthcare-related products. This segment also provides practice management, technology, clinical support, and business solutions to community-based oncology and other specialty practices; and consulting, outsourcing, technological, and other services, as well as sells financial, operational, and clinical solutions to pharmacies. The RxTS segment serves biopharma and life sciences partners to address challenges for patients by working across healthcare to connect patients, pharmacies, providers, pharmacy benefit managers, health plans, and biopharma companies to deliver solutions to help people get the medicine needed to live healthier lives; and provides medication access and affordability, prescription decision support, prescription price transparency, benefit insight, dispensing support, third-party logistics, and wholesale distribution support services, as well as electronic prior authorization services. The Medical-Surgical Solutions segment offers medical-surgical supply distribution, logistics, biomedical maintenance, and other services to healthcare providers, including physician offices, surgery centers, nursing homes, post-acute care facilities, hospital reference labs, and home health care agencies. The International segment delivers deliver medicines, supplies, and information technology solutions to retail pharmacies, hospitals, long-term care centers, clinics and institutions; and provides logistics and distribution services for manufacturers. McKesson Corporation was founded in 1833 and is headquartered in Irving, Texas.</t>
  </si>
  <si>
    <t>McKesson Corporation</t>
  </si>
  <si>
    <t>NYSE:MCK</t>
  </si>
  <si>
    <t>Bristol-Myers Squibb Company discovers, develops, licenses, manufactures, markets, distributes, and sells biopharmaceutical products worldwide. It offers products for oncology, hematology, immunology, cardiovascular, neuroscience, and other areas. The company’s products include Eliquis for reduction in risk of stroke/systemic embolism in non-valvular atrial fibrillation and for the treatment of DVT/PE; Opdivo for various anti-cancer indications; Pomalyst/Imnovid for multiple myeloma; Orencia for active rheumatoid arthritis and psoriatic arthritis; and Sprycel to treat patients with Philadelphia chromosome-positive chronic myeloid leukemia. It also provides Yervoy for the treatment of patients with unresectable or metastatic melanoma; Empliciti for the treatment of relapsed/refractory multiple myeloma; Abecma for the treatment of patients with relapsed or refractory multiple myeloma; Reblozyl to treat anemia; Opdualag for the treatment of unresectable or metastatic melanoma; and Zeposia to treat relapsing forms of multiple sclerosis. In addition, the company offers Breyanzi for the treatment of patients with relapsed or refractory large B-cell lymphoma; Cobenfy to treat schizophrenia in adults; Krazati for the treatment of adult patients with KRASG12C-mutated locally advanced or metastatic non-small cell lung cancer (NSCLC); Camzyos to treat symptomatic obstructive HCM to improve functional capacity and symptom; Sotyktu for the treatment of moderate-to-severe plaque psoriasis; Augtyro for the treatment of locally advanced or metastatic ROS1-positive NSCLC; Revlimid, an oral immunomodulatory drug to treat multiple myeloma; and Abraxane for the treatment of breast cancer, NSCLC and pancreatic cancer. It sells products to wholesalers, distributors, pharmacies, retailers, hospitals, clinics, and government agencies. The company was formerly known as Bristol-Myers Company. Bristol-Myers Squibb Company was founded in 1887 and is headquartered in Princeton, New Jersey.</t>
  </si>
  <si>
    <t>Bristol-Myers Squibb Company</t>
  </si>
  <si>
    <t>NYSE:BMY</t>
  </si>
  <si>
    <t>Medtronic plc develops, manufactures, and sells device-based medical therapies to healthcare systems, physicians, clinicians, and patients in the United States, Ireland, and internationally. The Cardiovascular Portfolio segment offers implantable cardiac pacemakers, cardioverter defibrillators, and cardiac resynchronization therapy devices; cardiac ablation products; insertable cardiac monitor systems; TYRX products; and remote monitoring and patient-centered software. It also provides aortic valves, surgical valve replacement and repair products, endovascular stent grafts and accessories, and transcatheter pulmonary valves, and percutaneous coronary intervention products, percutaneous angioplasty balloons, and other products. The Neuroscience Portfolio segment offers medical devices and implants, biologic solutions, spinal cord stimulation and brain modulation systems, implantable drug infusion systems, and interventional products, as well as nerve ablation system under the Accurian name. The segment offers its products for spinal surgeons, neurosurgeons, neurologists, pain management specialists, anesthesiologists, orthopedic surgeons, urologists, urogynecologists, and interventional radiologists, as well as ear, nose, and throat specialists, and energy surgical instruments. The Medical Surgical Portfolio segment offers surgical stapling devices, vessel sealing instruments, wound closure and electrosurgery products, AI-powered surgical video and analytics platform, robotic-assisted surgery products, hernia mechanical devices, mesh implants, gynecology products, gastrointestinal and hepatologic diagnostics and therapies, and therapies to treat diseases and conditions, and patient monitoring and airway management products. The Diabetes Operating Unit segment provides insulin pumps and consumables, continuous glucose monitoring systems and sensors, and InPen, a smart insulin pen. Medtronic plc was founded in 1949 and is headquartered in Galway, Ireland.</t>
  </si>
  <si>
    <t>Medtronic plc</t>
  </si>
  <si>
    <t>NYSE:MDT</t>
  </si>
  <si>
    <t>Stryker Corporation operates as a medical technology company. It operates through two segments, MedSurg and Neurotechnology, and Orthopaedics. The MedSurg and Neurotechnology segment offers surgical equipment, and surgical navigation systems, endoscopic and communications systems, patient handling, emergency medical equipment and intensive care disposable products, clinical communication and  artificial intelligence-assisted virtual care platform technology, minimally invasive products for the treatment of acute ischemic and hemorrhagic stroke, cranial, and maxillofacial and chest wall devices, as well as dural substitutes and sealants; traditional brain and open skull based surgical procedures products; and orthobiologic and biosurgery products, including synthetic bone grafts and vertebral augmentation products. The Orthopaedics segment provides implants for use in total joint replacements, such as hip, knee and shoulder, and trauma and extremities surgeries; thoracolumbar systems that include fixation, minimally invasive and interbody systems used in spinal injury, complex spine and degenerative therapies. The company sells its products to doctors, hospitals, and other healthcare facilities through company-owned subsidiaries and branches, as well as third-party dealers and distributors in approximately 75 countries. Stryker Corporation was founded in 1941 and is headquartered in Portage, Michigan.</t>
  </si>
  <si>
    <t>Stryker Corporation</t>
  </si>
  <si>
    <t>NYSE:SYK</t>
  </si>
  <si>
    <t>HCA Healthcare, Inc., through its subsidiaries, owns and operates hospitals and related healthcare entities in the United States. It operates general and acute care hospitals that offers medical and surgical services, including inpatient care, intensive care, cardiac care, diagnostic, and emergency services; and outpatient services, such as outpatient surgery, laboratory, radiology, respiratory therapy, cardiology, and physical therapy. The company also operates outpatient health care facilities consisting of freestanding ambulatory surgery centers, freestanding emergency care facilities, urgent care facilities, walk-in clinics, diagnostic and imaging centers, rehabilitation and physical therapy centers, radiation and oncology therapy centers, physician practices, and various other facilities. In addition, it operates behavioral hospitals, which provide therapeutic programs comprising child, adolescent and adult psychiatric care, adolescent and adult alcohol, drug abuse treatment, and counseling services. The company was formerly known as HCA Holdings, Inc. HCA Healthcare, Inc. was founded in 1968 and is headquartered in Nashville, Tennessee.</t>
  </si>
  <si>
    <t>HCA Healthcare, Inc.</t>
  </si>
  <si>
    <t>NYSE:HCA</t>
  </si>
  <si>
    <t>Boston Scientific Corporation develops, manufactures, and markets medical devices for use in various interventional medical specialties worldwide. It operates in two segments, MedSurg and Cardiovascular. The company offers devices to diagnose and treat a range of gastrointestinal conditions, such as resolution clips, biliary stent systems, stents and electrocautery enhanced delivery systems, direct visualization systems, digital catheters, and single-use duodenoscopes, as well as endoluminal surgery and infection prevention portfolios; devices to treat urological conditions, including ureteral stents, catheters, baskets, guidewires, urinary and bowel dysfunction, sheaths, balloons, single-use digital flexible ureteroscopes, holmium laser systems, penile implants, artificial urinary sphincter, laser system, and hydrogel systems; and devices to treat neurological movement disorders and manage chronic pain, such as spinal cord stimulator systems, proprietary programming software, radiofrequency ablation, indirect decompression systems, and intraosseous nerve ablation and deep brain stimulation systems. It also provides technologies for diagnosing and treating coronary artery disease and aortic valve conditions; WATCHMAN FLX, a left atrial appendage closure (LAAC) device; and implantable devices that monitor the heart and deliver electricity to treat cardiac abnormalities, such as cardioverter and cardiac resynchronization therapy defibrillators, MRI S-ICD systems, cardiac resynchronization therapy pacemakers, quadripolar LV leads, ICD leads, pacing leads, remote patient management systems, insertable cardiac monitor systems, and remote cardiac monitoring systems. In addition, the company offers diagnosis and treatment of rate and rhythm disorders of the heart; peripheral arterial and venous diseases; and products to diagnose, treat, and ease forms of cancer. The company was incorporated in 1979 and is headquartered in Marlborough, Massachusetts.</t>
  </si>
  <si>
    <t>Boston Scientific Corporation</t>
  </si>
  <si>
    <t>NYSE:BSX</t>
  </si>
  <si>
    <t>Gilead Sciences, Inc., a biopharmaceutical company, discovers, develops, and commercializes medicines in the areas of unmet medical need in the United States, Europe, and internationally. The company provides Biktarvy, Genvoya, Descovy, Odefsey, Truvada, Complera/ Eviplera, Stribild, Sunlencs, and Atripla products for the treatment of HIV/AIDS; Veklury, an injection for intravenous use, for the treatment of COVID-19; and Epclusa, Harvoni, Vemlidy, and Viread for the treatment of viral hepatitis. It also offers Yescarta, Tecartus, and Trodelvy products for the treatment of oncology; Letairis, an oral formulation for the treatment of pulmonary arterial hypertension; and AmBisome, a liposomal formulation for the treatment of serious invasive fungal infections. The company has collaboration agreements with Arcus Biosciences, Inc.; Merck Sharp &amp; Dohme Corp.; Pionyr Immunotherapeutics Inc.; Tizona Therapeutics, Inc.; Galapagos NV; Janssen Sciences Ireland Unlimited Company; Japan Tobacco, Inc.; Dragonfly Therapeutics, Inc.; Arcellx, Inc.; Everest Medicines; Merck &amp; Co, Inc.; Tentarix Biotherapeutics Inc.; Marengo Therapeutics; and Assembly Biosciences, Inc. It also has research collaboration, option, and license agreement with Merus N.V. for the discovery of novel dual tumor-associated antigens (TAA) targeting trispecific antibodies. The company has a collaboration with Terray Therapeutics, Inc. to discover and develop small molecule therapies; and LEO Pharma to develop, manufacture, and commercialize the small molecule oral STAT6 program. The company was incorporated in 1987 and is headquartered in Foster City, California.</t>
  </si>
  <si>
    <t>Gilead Sciences, Inc.</t>
  </si>
  <si>
    <t>NasdaqGS:GILD</t>
  </si>
  <si>
    <t>CVS Health Corporation provides health solutions in the United States. It operates through Health Care Benefits, Health Services, and Pharmacy &amp; Consumer Wellness segments. The Health Care Benefits segment offers traditional, voluntary, and consumer-directed health insurance products and related services, including medical, pharmacy, dental and behavioral health plans, medical management capabilities, Medicare Advantage and Medicare Supplement plans, PDPs and Medicaid health care management services. It serves employer groups, individuals, college students, part-time and hourly workers, health plans, health care providers, governmental units, government-sponsored plans, labor groups, and expatriates. The Health Services segment offers pharmacy benefit management solutions, including plan design and administration, formulary management, retail pharmacy network management, specialty and mail order pharmacy, clinical, disease management, medical spend management services, and other administrative services. It serves employers, insurance companies, unions, government employee groups, health plans, prescription drug plans, Medicaid managed care plans, CMS, plans offered on public health insurance, and other sponsors of health benefit plans. The Pharmacy &amp; Consumer Wellness segment sells prescription and over-the-counter drugs, consumer health and beauty products, and personal care products. This segment also distributes prescription drugs; and provides related pharmacy consulting and other ancillary services to care facilities and other care settings. It operates online retail pharmacy websites, LTC pharmacies and on-site pharmacies, retail specialty pharmacy stores, compounding pharmacies and branches for infusion and enteral nutrition services. The company was formerly known as CVS Caremark Corporation and changed its name to CVS Health Corporation in September 2014. CVS Health Corporation was incorporated in 1996 and is headquartered in Woonsocket, Rhode Island.</t>
  </si>
  <si>
    <t>CVS Health Corporation</t>
  </si>
  <si>
    <t>NYSE:CVS</t>
  </si>
  <si>
    <t>Danaher Corporation designs, manufactures, and markets professional, medical, research, and industrial products and services in the United States, China, and internationally. It operates through Biotechnology, Life Sciences, and Diagnostics segments. The Biotechnology segment provides bioprocessing technologies, consumables, services, and solutions that advance, accelerate, and integrate the development and manufacture of therapeutics; cell line and cell culture media development services; cell culture media, process liquids and buffers for manufacturing, chromatography resins, filtration technologies, and aseptic fill finish; single-use hardware, consumables, and services, such as the design and installation of full manufacturing suites; lab filtration, separation, and purification; lab-scale protein purification and analytical tools; reagents, membranes, and services for diagnostic and assay development; and healthcare filtration solutions. The Life Sciences segment provides mass spectrometers; bioanalytical measurement systems; flow cytometry, genomics, lab automation, centrifugation, liquid handling automation instruments, antibodies, and particle counting and characterization; genome sample preparation; microscopes; protein consumables; filtration products; and genomic medicines, such as custom nucleic acid products, and plasmid DNA, RNA, and proteins under the ABCAM, ALDEVRON, BECKMAN COULTER, GENEDATA, IDT, LEICA MICROSYSTEMS, MOLECULAR DEVICES, PALL, PHENOMENEX, and SCIEX brands. The Diagnostics segment offers clinical instruments, consumables, software, and services in the areas of clinical chemistry, immunoassay, hematology, and microbiology for hospitals, physicians’ offices, reference laboratories, and other critical care settings. The company was formerly known as Diversified Mortgage Investors, Inc. and changed its name to Danaher Corporation in 1984. Danaher Corporation was founded in 1969 and is headquartered in Washington, the District Of Columbia.</t>
  </si>
  <si>
    <t>Danaher Corporation</t>
  </si>
  <si>
    <t>NYSE:DHR</t>
  </si>
  <si>
    <t>Pfizer Inc. discovers, develops, manufactures, markets, distributes, and sells biopharmaceutical products in the United States and internationally. The company offers medicines and vaccines in various therapeutic areas, including cardiovascular and migraine under the Eliquis, Nurtec ODT/Vydura, Zavzpret, and the Premarin family brands; infectious diseases with unmet medical needs under the Prevnar family, Abrysvo, Nimenrix, FSME/IMMUN-TicoVac, and Trumenba brands; and COVID-19 prevention and treatment, and potential future mRNA and antiviral products under the Comirnaty and Paxlovid brands. It also provides medicines and vaccines in various therapeutic areas, such as biosimilars for chronic immune and inflammatory diseases under the Xeljanz, Enbrel, Inflectra, Litfulo, Velsipity, and Cibinqo brands; amyloidosis, hemophilia, endocrine diseases, and sickle cell disease under the Vyndaqel family, Oxbryta, BeneFIX, Somavert, Ngenla, and Genotropin brands; sterile injectable and anti-infective medicines under the Sulperazon, Medrol, Zavicefta, Zithromax, Octagam, and Panzyga brands; and biologics, small molecules, immunotherapies, and biosimilars under the Ibrance, Xtandi, Padcev, Adcetris, Inlyta, Lorbrena, Bosulif, Tukysa, Braftovi, Mektovi, Orgovyx, Elrexfio, Tivdak, and Talzenna brands. In addition, the company involved in the contract manufacturing business. It serves wholesalers, retailers, hospitals, clinics, government agencies, pharmacies, individual provider offices, retail pharmacies, and integrated delivery systems. The company has collaboration agreements with Bristol-Myers Squibb Company; Astellas Pharma US, Inc.; Merck KGaA; and BioNTech SE. Pfizer Inc. was founded in 1849 and is headquartered in New York, New York.</t>
  </si>
  <si>
    <t>Pfizer Inc.</t>
  </si>
  <si>
    <t>NYSE:PFE</t>
  </si>
  <si>
    <t>Intuitive Surgical, Inc. develops, manufactures, and markets products that enable physicians and healthcare providers to enhance the quality of and access to minimally invasive care in the United States and internationally. The company offers the da Vinci Surgical System that enables surgical procedures using a minimally invasive approach; and Ion endoluminal system, which extends its commercial offerings beyond surgery into diagnostic endoluminal procedures enabling minimally invasive biopsies in the lung. It also provides a suite of stapling, energy, and core instrumentation for its multi-port da Vinci surgical systems; progressive learning pathways to support the use of its technology; infrastructure of service and support specialists, a complement of services to its customers, including installation, repair, maintenance, 24/7 technical support, and proactive system health monitoring; and integrated digital capabilities providing connected offerings, streamlining performance for hospitals with program-enhancing insights. The company sells its products through direct sales organizations, such as capital and clinical sales teams. Intuitive Surgical, Inc. was incorporated in 1995 and is headquartered in Sunnyvale, California.</t>
  </si>
  <si>
    <t>Intuitive Surgical, Inc.</t>
  </si>
  <si>
    <t>NasdaqGS:ISRG</t>
  </si>
  <si>
    <t>Amgen Inc. discovers, develops, manufactures, and delivers human therapeutics worldwide. The company’s principal products include Enbrel for the treatment of rheumatoid arthritis, plaque psoriasis, and psoriatic arthritis; Otezla for the treatment of adult patients with plaque psoriasis, psoriatic arthritis, and oral ulcers associated with Behçet’s disease; Prolia to treat postmenopausal women with osteoporosis; XGEVA for skeletal-related events prevention; Repatha, which reduces the risks of myocardial infarction, stroke, and coronary revascularization; Nplate for the treatment of patients with immune thrombocytopenia; KYPROLIS to treat patients with relapsed or refractory multiple myeloma; Aranesp to treat a lower-than-normal number of red blood cells and anemia; EVENITY for the treatment of osteoporosis in postmenopausal for men and women; Vectibix to treat patients with wild-type RAS metastatic colorectal cancer; BLINCYTO for the treatment of patients with acute lymphoblastic leukemia; TEPEZZA to treat thyroid eye disease; and KRYSTEXXA for the treatment of chronic refractory gout. It also markets other products, including Neulasta, MVASI, AMJEVITA/AMGEVITA, TEZSPIRE, Parsabiv, Aimovig, LUMAKRAS/LUMYKRAS, EPOGEN, KANJINTI, TAVNEOS, RAVICTI, UPLIZNA and PROCYSBI. The company serves healthcare providers, including physicians or their clinics, dialysis centers, hospitals, and pharmacies. It distributes its products through pharmaceutical wholesale distributors, as well as direct-to-consumer channels. The company has collaboration agreements with AstraZeneca plc for the development and commercialization of TEZSPIRE; Novartis Pharma AG to develop and commercialize Aimovig; UCB for the development and commercialization of EVENITY; Kyowa Kirin Co., Ltd. for rocatinlimab development and commercialization; and BeiGene, Ltd. for oncology products expansion and development. Amgen Inc. was incorporated in 1980 and is headquartered in Thousand Oaks, California.</t>
  </si>
  <si>
    <t>Amgen Inc.</t>
  </si>
  <si>
    <t>NasdaqGS:AMGN</t>
  </si>
  <si>
    <t>Abbott Laboratories, together with its subsidiaries, discovers, develops, manufactures, and sells health care products worldwide. It operates in four segments: Established Pharmaceutical Products, Diagnostic Products, Nutritional Products, and Medical Devices. The company provides generic pharmaceuticals for the treatment of pancreatic exocrine insufficiency, irritable bowel syndrome or biliary spasm, intrahepatic cholestasis or depressive symptoms, gynecological disorder, hormone replacement therapy, dyslipidemia, hypertension, hypothyroidism, hypertriglyceridemia, Ménière's disease and vestibular vertigo, pain, fever, inflammation, and migraine, as well as provides anti-infective clarithromycin, influenza vaccine, and products to regulate physiological rhythm of the colon. It also offers laboratory and transfusion medicine systems in the areas of immunoassay, clinical chemistry, hematology, and transfusion serology testing; molecular diagnostics polymerase chain reaction instrument systems that automate the extraction, purification, and preparation of DNA and RNA from patient samples, and detect and measure infectious agents; point of care systems; cartridges for testing blood gas, chemistry, electrolytes, coagulation, and immunoassay; rapid diagnostics lateral flow testing products; molecular point-of-care testing for HIV, SARS-CoV-2, influenza A and B, RSV, and strep A; cardiometabolic test systems; and drug and alcohol test. In addition, the company provides pediatric and adult nutritional products and infant formula; rhythm management, electrophysiology, heart failure, vascular, and structural heart devices for the treatment of cardiovascular diseases; diabetes care products, such as glucose and blood glucose monitoring systems; and neuromodulation devices for the management of chronic pain and movement disorders. Abbott Laboratories was founded in 1888 and is based in North Chicago, Illinois.</t>
  </si>
  <si>
    <t>Abbott Laboratories</t>
  </si>
  <si>
    <t>NYSE:ABT</t>
  </si>
  <si>
    <t>Thermo Fisher Scientific Inc. provides life sciences solutions, analytical instruments, specialty diagnostics, and laboratory products and biopharma services in the North America, Europe, Asia-Pacific, and internationally. The company’s Life Sciences Solutions segment offers reagents, instruments, and consumables for biological and medical research, discovery and production of drugs and vaccines, as well as diagnosis of infections and diseases. Its Analytical Instruments segment provides instruments, consumables, software, and services for pharmaceutical, biotechnology, academic, government, environmental, and other research and industrial markets, as well as clinical laboratories. The company’s Specialty Diagnostics segment includes clinical diagnostics offering liquid, ready-to-use, and lyophilized immunodiagnostic reagent kits, as well as calibrators, controls, protein detection assays, and instruments; immunodiagnostics offers develops, manufactures, and markets complete blood test systems to support the clinical diagnosis and monitoring of allergy, asthma, and autoimmune diseases; microbiology offers dehydrated and prepared culture media, collection and transport systems, instrumentation, and consumables; transplant diagnostics products include human leukocyte antigen typing and testing for organ transplant market; and healthcare market channel offers consumables, diagnostic kits and reagents, equipment, instruments, solutions, and services. Its Laboratory Products and Biopharma Services segment provides laboratory products, research and safety market channel, and pharma services and clinical research. It offers products and services through a direct sales force, customer-service professionals, electronic commerce, and third-party distributors under Thermo Scientific; Applied Biosystems; Invitrogen; Fisher Scientific; Unity Lab Services; and Patheon and PPD. Thermo Fisher Scientific Inc. was founded in 1956 and is headquartered in Waltham, Massachusetts.</t>
  </si>
  <si>
    <t>Thermo Fisher Scientific Inc.</t>
  </si>
  <si>
    <t>NYSE:TMO</t>
  </si>
  <si>
    <t>Merck &amp; Co., Inc. operates as a healthcare company worldwide. The company offers human health pharmaceutical for various areas under the Keytruda, Welireg, Gardasil, ProQuad, M-M-R II, Varivax, Vaxneuvance, RotaTeq, Pneumovax 23, Bridion, Dificid, Zerbaxa, Noxafil, Winrevair, Adempas, Verquvo, Lagevrio, Isentress/Isentress HD, Delstrigo, Pifeltro, Belsomra, Januvia, and Janumet brands. It also provides veterinary pharmaceuticals, vaccines and health management solutions and services, such as livestock products under the Nuflor, Bovilis/Vista, Bovilis Cryptium, Banamine, Estrumate, Matrix, Resflor, Zuprevo, Revalor, Safe-Guard, M+Pac, Porcilis, Circumvent, Nobilis/Innovax, Paracox and Coccivac, Exzolt, Slice, Imvixa, Clynav, Aquavac/Norvax, Aquaflor, Flexolt brands; Allflex Livestock Intelligence solutions; and companion animal products under the Bravecto One-Month, Bravecto Injectable/Quantum, Bravecto Plus, Sentinel Spectrum, Sentinel Flavor Tabs, Optimmune, Nobivac NXT, GilvetMab, Otomax, Mometamax, Mometamax Ultra, Posatex, Caninsulin/Vetsulin, Panacur, Regumate, Prestige, Scalibor/Exspot, Sure Petcare, and Home Again brands. The company has development and commercialization agreement for three of Daiichi Sankyo’s deruxtecan ADC candidates; AstraZeneca PLC to co-development and co-commercialize AstraZeneca’s Lynparza products for multiple cancer types, and Koselugo for multiple indications; licensed to develop, manufacture and commercialize LM-299, a novel investigational PD-1/VEGF bispecific antibody from LaNova; and collaboration agreement with Eisai Co., Ltd., Bayer AG, and Ridgeback Biotherapeutics LP, as well Moderna, Inc. It has a collaboration agreement with Antengene Corporation Limited to evaluate the combination of ATG-022, a CLDN18.2-targeting antibody-drug conjugate, and anti-PD-1 therapy, as well as KEYTRUDA (pembrolizumab) in patients with advanced solid tumors. Merck &amp; Co., Inc. was founded in 1891 and is headquartered in Rahway, New Jersey.</t>
  </si>
  <si>
    <t>Merck &amp; Co., Inc.</t>
  </si>
  <si>
    <t>NYSE:MRK</t>
  </si>
  <si>
    <t>UnitedHealth Group Incorporated operates as a health care company in the United States and internationally. The company operates through four segments: UnitedHealthcare, Optum Health, Optum Insight, and Optum Rx. The UnitedHealthcare segment offers consumer-oriented health benefit plans and services for national employers, public sector employers, mid-sized employers, small businesses, and individuals; health care coverage, and health and well-being services to individuals age 50 and older; Medicaid plans, children’s health insurance and health care programs; and health care benefits products and services to state programs caring for the economically disadvantaged, medically underserved, and those without the benefit of employer-funded health care coverage. The Optum Health segment provides care delivery, care management, wellness and consumer engagement, and health financial services patients, consumers, care delivery systems, providers, employers, payers, and public-sector entities. The Optum Insight segment offers software and information products, advisory consulting arrangements, and managed services outsourcing contracts to hospital systems, physicians, health plans, governments, life sciences companies, and other organizations. The Optum Rx segment provides pharmacy care services and programs, including retail network contracting, home delivery, specialty and community health pharmacy services, infusion, and purchasing and clinical capabilities, as well as develops programs in the areas of step therapy, formulary management, drug adherence, and disease and drug therapy management. UnitedHealth Group Incorporated was founded in 1974 and is based in Eden Prairie, Minnesota.</t>
  </si>
  <si>
    <t>UnitedHealth Group Incorporated</t>
  </si>
  <si>
    <t>NYSE:UNH</t>
  </si>
  <si>
    <t>AbbVie Inc., a research-based biopharmaceutical company, engages in the research and development, manufacture, commercialization, and sale of medicines and therapies worldwide. The company offers Humira, an injection for autoimmune and intestinal Behçet's diseases, generalized pustular psoriasis, and pyoderma gangrenosum; Skyrizi to treat autoimmune diseases, erythrodermic psoriasis, generalized pustular psoriasis, and palmoplantar pustulosis; Rinvoq to treat inflammatory diseases; Imbruvica for the treatment of adult patients with blood cancers; Venclexta/Venclyxto to treat blood cancers; Elahere to treat various cancer; and Epkinly to treat lymphoma. It also provides facial injectables, plastics and regenerative medicine, body contouring, and skincare products; botox therapeutic to treat neurologic diseases; Vraylar to treat schizophrenia, bipolar disorder, and depressive disorder; Duopa and Duodopa to treat Parkinson's disease; Ubrelvy to treat migraine; and Qulipta for episodic and chronic migraine, as well as other neuroscience products. In addition, the company offers Ozurdex for eye diseases; Lumigan/Ganfort and Alphagan/Combigan for the reduction of elevated intraocular pressure in patients with open angle glaucoma or ocular hypertension; Restasis to increase tear production; and other eye care products. Further, it provides Mavyret/Maviret to treat chronic hepatitis C virus genotype 1-6 infection; Creon, a pancreatic enzyme therapy; and Linzess/Constella to treat irritable bowel syndrome with constipation and chronic idiopathic constipation. The company was incorporated in 2012 and is headquartered in North Chicago, Illinois.</t>
  </si>
  <si>
    <t>AbbVie Inc.</t>
  </si>
  <si>
    <t>NYSE:ABBV</t>
  </si>
  <si>
    <t>Johnson &amp; Johnson, together with its subsidiaries, engages in the research and development, manufacture, and sale of various products in the healthcare field worldwide. It operates in two segments, Innovative Medicine and MedTech. The Innovative Medicine segment offers products for various therapeutic areas, such as immunology, including rheumatoid arthritis, psoriatic arthritis, inflammatory bowel disease, and psoriasis; infectious diseases comprising HIV/AIDS; neuroscience, consisting of mood disorders, neurodegenerative disorders, and schizophrenia; oncology, such as prostate cancer, hematologic malignancies, lung cancer, and bladder cancer; cardiovascular and metabolism, including thrombosis, diabetes, and macular degeneration; and pulmonary hypertension comprising pulmonary arterial hypertension through retailers, wholesalers, distributors, hospitals, and healthcare professionals for prescription use. The MedTech segment provides electrophysiology products to treat heart rhythm disorders; the heart recovery portfolio, which includes technologies to treat severe coronary artery disease requiring high-risk PCI or AMI cardiogenic shock; circulatory restoration products for the treatment of calcified coronary artery and peripheral artery diseases; and neurovascular care that treats hemorrhagic and ischemic stroke. This segment offers an orthopaedics portfolio that includes products and enabling technologies that support hips, knees, trauma, spine, sports, and other; surgery portfolios comprising advanced and general surgery technologies, as well as solutions for breast aesthetics and reconstruction; contact lenses under the ACUVUE brand; and TECNIS intraocular lenses for cataract surgery. It distributes its products to wholesalers, hospitals, and retailers, as well as physicians, nurses, hospitals, eye care professionals, and clinics. The company was founded in 1886 and is based in New Brunswick, New Jersey.</t>
  </si>
  <si>
    <t>Johnson &amp; Johnson</t>
  </si>
  <si>
    <t>NYSE:JNJ</t>
  </si>
  <si>
    <t>Eli Lilly and Company discovers, develops, and markets human pharmaceuticals in the United States, Europe, China, Japan, and internationally. The company offers Basaglar, Humalog, Humalog Mix 75/25, Humalog U-100, Humalog U-200, Humalog Mix 50/50, insulin lispro, insulin lispro protamine, insulin lispro mix 75/25, Humulin, Humulin 70/30, Humulin N, Humulin R, and Humulin U-500 for diabetes; Jardiance, Mounjaro, and Trulicity for type 2 diabetes; and Zepbound for obesity. It also provides oncology products, including Alimta, Cyramza, Erbitux, Jaypirca, Retevmo, Tyvyt, and Verzenio. In addition, the company offers Olumiant for rheumatoid arthritis, atopic dermatitis, severe alopecia areata, and COVID-19; Taltz for plaque psoriasis, psoriatic arthritis, ankylosing spondylitis, and non-radiographic axial spondylarthritis; Omvoh for ulcerative colitis; Cymbalta for depressive disorder, diabetic peripheral neuropathic pain, generalized anxiety disorder, fibromyalgia, and chronic musculoskeletal pain; Ebglyss for severe atopic dermatitis; and Emgality for migraine prevention and episodic cluster headache. It has collaborations with Incyte Corporation; Boehringer Ingelheim Pharmaceuticals, Inc.; F. Hoffmann-La Roche Ltd and Genentech, Inc.; Biologics, Inc., AbCellera Biologics Inc.; Verge Genomics; collaboration with AdvanCell to advance novel targeted alpha therapies for the treatment of cancer; and Chugai Pharmaceutical Co., Ltd; Strategic Collaboration with Eli Lilly to advance development of its myeloid engager platform for autoimmune disease, as well as Strategic partnership with NVIDIA Corporation. The company also has a research collaboration agreement with Insilico Medicine for the development of advance therapies. Eli Lilly and Company was founded in 1876 and is headquartered in Indianapolis, Indiana.</t>
  </si>
  <si>
    <t>Eli Lilly and Company</t>
  </si>
  <si>
    <t>NYSE:LLY</t>
  </si>
  <si>
    <t>Industry Classifications</t>
  </si>
  <si>
    <t>EPS - Capital IQ [NTM] ($USD, Historical rate)</t>
  </si>
  <si>
    <t>Diluted EPS Excl. Extra Items [LTM] ($USD, Historical rate)</t>
  </si>
  <si>
    <t>Revenue - Capital IQ [NTM] ($USDmm, Historical rate)</t>
  </si>
  <si>
    <t>Total Revenue [LTM] ($USDmm, Historical rate)</t>
  </si>
  <si>
    <t>EBITDA - Capital IQ [NTM] ($USDmm, Historical rate)</t>
  </si>
  <si>
    <t>EBITDA [LTM] ($USDmm, Historical rate)</t>
  </si>
  <si>
    <t>Total Enterprise Value [My Setting] [Latest] ($USDmm, Historical rate)</t>
  </si>
  <si>
    <t>Most Recent Trade Price ($USD, Historical rate)</t>
  </si>
  <si>
    <t>Business Description</t>
  </si>
  <si>
    <t>Price/NTM Earning Per Share</t>
  </si>
  <si>
    <t>Enterprise Value/NTM EBITDA</t>
  </si>
  <si>
    <t>Profitability (NTM) (EBITDA/REVENUE)</t>
  </si>
  <si>
    <t>Size (Enterprise Value)</t>
  </si>
  <si>
    <t>Company Name</t>
  </si>
  <si>
    <t>Security Name</t>
  </si>
  <si>
    <t>Ticker</t>
  </si>
  <si>
    <t>Estimated Price Per Share</t>
  </si>
  <si>
    <t>Divide by: Shares Outstanding</t>
  </si>
  <si>
    <t>Median</t>
  </si>
  <si>
    <t>Common Equity</t>
  </si>
  <si>
    <t>Less: Net Debt</t>
  </si>
  <si>
    <t>BMY</t>
  </si>
  <si>
    <t>Less: Preferred Equity</t>
  </si>
  <si>
    <t>MDT</t>
  </si>
  <si>
    <t>Less: Minority Interest</t>
  </si>
  <si>
    <t>SYK</t>
  </si>
  <si>
    <t>&lt;---- Once you have Enterprise Value, then do the steps below to get to common equity, divide by shares outstanding, and you have an estimate of Share Price</t>
  </si>
  <si>
    <t>Estimated Enterprise Value</t>
  </si>
  <si>
    <t>BSX</t>
  </si>
  <si>
    <t>EV/EBITDA Multiple</t>
  </si>
  <si>
    <t>DHR</t>
  </si>
  <si>
    <t>NTM EBITDA</t>
  </si>
  <si>
    <t>ISRG</t>
  </si>
  <si>
    <t>TMO</t>
  </si>
  <si>
    <t>P/E Multiple</t>
  </si>
  <si>
    <t>NTM EV/EBITDA</t>
  </si>
  <si>
    <t>NTM P/E Ratio</t>
  </si>
  <si>
    <t>Firm</t>
  </si>
  <si>
    <t>NTM Earnings Per Share</t>
  </si>
  <si>
    <t>Capital IQ Equity Screening Report &gt; Comparable Screening</t>
  </si>
  <si>
    <t>Suggested Procedure: I first added the columns "Size" which equals enterprise value, "Profitability" which is NTM EBITDA / NTM Revenue, "Enterprise Value/NTM EBITDA" multiple, which is Enterprise Value divided by NTM EBITDA, and finally, "Price/NTM Earnings Per Share", which is most recent price divided by NTM estimated earnings per share.  All data is already in this workbook, so you shouldn't have to look elsewhere for any data.  Then, I found my target firm (ABT in this example), and I sorted the list by Size (Enterprise Value).  I looked in the firms of similar size, trying to find (1) firms of similar size, (2) similar profitability, and (3) similar business lines.  You need between 6 and 10 comparable firms.  Clearly, there is no "right" answer, as you will have to compromise (for example, selecting a firm that resembles yours well in profitability and business description, but it signficiantly smaller).  Once you have the selected firms, put their P/E ratios and EV/EBITDA ratios into a small list, take the median, and then apply those medians to your firm to get two different estimates of it's price per share.  IN YOUR FINAL WORKBOOK, you need to provide a well-formatted table showing your multiples and estimated share prices.  I just showed you the calculations in this example.</t>
  </si>
  <si>
    <t>Capital Asset Pricing Model (CAPM)</t>
  </si>
  <si>
    <t>Risk-Free Rate</t>
  </si>
  <si>
    <t>Beta</t>
  </si>
  <si>
    <t>Market Risk Premium</t>
  </si>
  <si>
    <t>Weighted Average Cost of Capital (WACC)</t>
  </si>
  <si>
    <t>Total Equity</t>
  </si>
  <si>
    <t>Net Debt</t>
  </si>
  <si>
    <t>Enterprise Value</t>
  </si>
  <si>
    <t>Net Debt-to-EV</t>
  </si>
  <si>
    <t>Equity-to-EV</t>
  </si>
  <si>
    <t>Tax Rate</t>
  </si>
  <si>
    <t>Expected Return on Equity</t>
  </si>
  <si>
    <t>Expected Return on Debt</t>
  </si>
  <si>
    <t>Dividend Discount Model</t>
  </si>
  <si>
    <t>Historical Growth of Dividend-Per-Share</t>
  </si>
  <si>
    <t>Average Dividend Growth</t>
  </si>
  <si>
    <t>Terminal</t>
  </si>
  <si>
    <t>Dividend Per Share</t>
  </si>
  <si>
    <t>Stage 1 Present Value</t>
  </si>
  <si>
    <t>Stage 2 Perpetuity</t>
  </si>
  <si>
    <t>Stage 2 Present Value</t>
  </si>
  <si>
    <t>Calculated Share Price</t>
  </si>
  <si>
    <t>Year</t>
  </si>
  <si>
    <t>Dividend</t>
  </si>
  <si>
    <t>Growth</t>
  </si>
  <si>
    <t>Free Cash Flow</t>
  </si>
  <si>
    <t>Revenue</t>
  </si>
  <si>
    <t>EBITDA</t>
  </si>
  <si>
    <t>Margin %</t>
  </si>
  <si>
    <t>Depreciation</t>
  </si>
  <si>
    <t>(Debt-Free) Net Income</t>
  </si>
  <si>
    <t>Shares Outstanding</t>
  </si>
  <si>
    <t>Capex Per Share</t>
  </si>
  <si>
    <t>Capex</t>
  </si>
  <si>
    <t>Working Capital</t>
  </si>
  <si>
    <t>Change</t>
  </si>
  <si>
    <t>Present Value</t>
  </si>
  <si>
    <t>Stage 1 Value</t>
  </si>
  <si>
    <t>Stage 2 Value</t>
  </si>
  <si>
    <t>Equity Value</t>
  </si>
  <si>
    <t>Add: Cash</t>
  </si>
  <si>
    <t>Firm Value</t>
  </si>
  <si>
    <t>Preferred Equity</t>
  </si>
  <si>
    <t>Common Equity Value</t>
  </si>
  <si>
    <t>Shares</t>
  </si>
  <si>
    <t>Price to Earnings Ratios</t>
  </si>
  <si>
    <t>Firm Name</t>
  </si>
  <si>
    <t>Average</t>
  </si>
  <si>
    <t>EV-to-EBITDA Ratios</t>
  </si>
  <si>
    <t>Comparable Firms - PE/Multiples</t>
  </si>
  <si>
    <t>Earnings Per Share</t>
  </si>
  <si>
    <t>Average Multiple</t>
  </si>
  <si>
    <t>Estimated Share Price</t>
  </si>
  <si>
    <t>(Net Debt)</t>
  </si>
  <si>
    <t>Preferred Stock</t>
  </si>
  <si>
    <t>WACC</t>
  </si>
  <si>
    <t>Johnson &amp; Johnson (JNJ)</t>
  </si>
  <si>
    <t>2021A</t>
  </si>
  <si>
    <t>2022A</t>
  </si>
  <si>
    <t>2023A</t>
  </si>
  <si>
    <t>2024A</t>
  </si>
  <si>
    <t>2025A</t>
  </si>
  <si>
    <t>2026E</t>
  </si>
  <si>
    <t>2027E</t>
  </si>
  <si>
    <t>2028E</t>
  </si>
  <si>
    <t>2029E</t>
  </si>
  <si>
    <t>2030E</t>
  </si>
  <si>
    <t>CAGR</t>
  </si>
  <si>
    <t>LT Growth Rate</t>
  </si>
  <si>
    <t>CoE</t>
  </si>
  <si>
    <t>Total Debt</t>
  </si>
  <si>
    <t>Cash</t>
  </si>
  <si>
    <t>EV</t>
  </si>
  <si>
    <t>Earnings per share</t>
  </si>
  <si>
    <t>Dividends Declared per share</t>
  </si>
  <si>
    <t>PV of Dividends</t>
  </si>
  <si>
    <t>Discount Periods</t>
  </si>
  <si>
    <t>PV</t>
  </si>
  <si>
    <t>Price Per Share</t>
  </si>
  <si>
    <t>Common Shares Outstanding</t>
  </si>
  <si>
    <t>Capital Expenditures</t>
  </si>
  <si>
    <t>EBITDA Margin</t>
  </si>
  <si>
    <t>Depreciation &amp; Amortization</t>
  </si>
  <si>
    <t>EBIT</t>
  </si>
  <si>
    <t>Net Income</t>
  </si>
  <si>
    <t>Income Tax Rate</t>
  </si>
  <si>
    <t>NOPAT</t>
  </si>
  <si>
    <t>CapEx</t>
  </si>
  <si>
    <t>Change in NWC</t>
  </si>
  <si>
    <t>Source: Value Line</t>
  </si>
  <si>
    <t>FCF</t>
  </si>
  <si>
    <t>PV of CFs</t>
  </si>
  <si>
    <t xml:space="preserve">Johnson &amp; Johnson is a mature healthcare company with business segments in med tech, pharma, and consumer health. The FCF for J&amp;J since 2021 has been roughly 2-3% and typically large conglomerates that are well established in the US grow at a rate of the US economy (roughly 3% YoY). This was used to influence the growth rate we used for J&amp;J as a company of their size cannot outpace the US economy in natural growth due to their size, and if they were to grow via acqusitions they would be halted very quickly by the SEC. </t>
  </si>
  <si>
    <t>Comparable Firms - Multiples</t>
  </si>
  <si>
    <t>Target Firm: JNJ</t>
  </si>
  <si>
    <t>Comparable Firms - EV to EBITDA Multiples</t>
  </si>
  <si>
    <t>Pfizer</t>
  </si>
  <si>
    <t>Amgen</t>
  </si>
  <si>
    <t>Merck &amp; Co</t>
  </si>
  <si>
    <t>Eli Lilly</t>
  </si>
  <si>
    <t>Intuitive Surgical</t>
  </si>
  <si>
    <t>Stryker</t>
  </si>
  <si>
    <t>Bristol-Myers Squibb</t>
  </si>
  <si>
    <t>PFE</t>
  </si>
  <si>
    <t>AMGN</t>
  </si>
  <si>
    <t>MRK</t>
  </si>
  <si>
    <t>LLY</t>
  </si>
  <si>
    <t>Statistics</t>
  </si>
  <si>
    <t>Low</t>
  </si>
  <si>
    <t>NYSE: JNJ</t>
  </si>
  <si>
    <t>Stock Price (as of 12/2/2025)</t>
  </si>
  <si>
    <t>Valuations</t>
  </si>
  <si>
    <t>Free Cash Flow Model</t>
  </si>
  <si>
    <t>Max</t>
  </si>
  <si>
    <t>Johnson &amp; Johnson (NYSE: JNJ) is an American global healthcare conglomerate that  operates through two major segments: Innovative Medicine and MedTech.  J&amp;J has grown to become one of the world’s largest and most valuable healthcare companies. J&amp;J has displayed decades of strong free cash flow generation, disciplined capital allocation, &amp; one of the most resilient balance sheets in the industry. In this current market, J&amp;J has displayed some short-term volatility. This is driven by legal challenges, growth headwinds, and regulatory risks. Johnson &amp; Johnson's underlying fundamentals, however, remain exceptionally strong. J&amp;J has a diversified portfolio. They have been expanding their therapeutic pipeline, and have consistently invested into their R&amp;D position for durable long-term growth that extends their patent cliff. We believe the market is reacting bearish to J&amp;J's headwinds, making them undervalued relative to their true intrinsic value and long-term earnings power.</t>
  </si>
  <si>
    <t>Median Multiple</t>
  </si>
  <si>
    <t>P/E Multiple (Average)</t>
  </si>
  <si>
    <t>EV-to-EBIDTA Multiple (Average)</t>
  </si>
  <si>
    <t>Share Price (Average)</t>
  </si>
  <si>
    <t>Share Price (Median)</t>
  </si>
  <si>
    <t>P/E Multiple (Median)</t>
  </si>
  <si>
    <t>EV-to-EBIDTA Multiple (Median)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</si>
</sst>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 #,##0_);_(* \(#,##0\);_(* &quot;-&quot;??_);_(@_)"/>
    <numFmt numFmtId="165" formatCode="_(* #,##0.0#_);_(* \(#,##0.0#\)_)\ ;_(* 0_)"/>
    <numFmt numFmtId="166" formatCode="_(* #,##0.0_);_(* \(#,##0.0\)_)\ ;_(* 0_)"/>
    <numFmt numFmtId="167" formatCode="_(* #,##0.0_);_(* \(#,##0.0\);_(* &quot;-&quot;??_);_(@_)"/>
    <numFmt numFmtId="168" formatCode="0.0%"/>
    <numFmt numFmtId="169" formatCode="_(* #,##0_);_(* \(#,##0\)_)\ ;_(* 0_)"/>
    <numFmt numFmtId="170" formatCode="_(* #,##0.0##_);_(* \(#,##0.0##\)_)\ ;_(* 0_)"/>
    <numFmt numFmtId="171" formatCode="0.000"/>
    <numFmt numFmtId="180" formatCode="0.00\x"/>
  </numFmts>
  <fonts count="38" x14ac:knownFonts="1">
    <font>
      <sz val="11"/>
      <color theme="1"/>
      <name val="Aptos Narrow"/>
      <family val="2"/>
      <scheme val="minor"/>
    </font>
    <font>
      <sz val="12"/>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color indexed="8"/>
      <name val="Arial"/>
      <family val="2"/>
    </font>
    <font>
      <sz val="10"/>
      <name val="Arial"/>
      <family val="2"/>
    </font>
    <font>
      <sz val="8"/>
      <name val="Arial"/>
      <family val="2"/>
    </font>
    <font>
      <sz val="8"/>
      <color indexed="17"/>
      <name val="Arial"/>
      <family val="2"/>
    </font>
    <font>
      <b/>
      <u val="singleAccounting"/>
      <sz val="8"/>
      <color indexed="8"/>
      <name val="Arial"/>
      <family val="2"/>
    </font>
    <font>
      <b/>
      <sz val="13"/>
      <color indexed="8"/>
      <name val="Verdana"/>
      <family val="2"/>
    </font>
    <font>
      <b/>
      <sz val="12"/>
      <name val="Arial"/>
      <family val="2"/>
    </font>
    <font>
      <sz val="12"/>
      <name val="Arial"/>
      <family val="2"/>
    </font>
    <font>
      <b/>
      <sz val="12"/>
      <color indexed="8"/>
      <name val="Verdana"/>
      <family val="2"/>
    </font>
    <font>
      <sz val="12"/>
      <color indexed="8"/>
      <name val="Verdana"/>
      <family val="2"/>
    </font>
    <font>
      <b/>
      <sz val="8"/>
      <name val="Arial"/>
      <family val="2"/>
    </font>
    <font>
      <b/>
      <sz val="10"/>
      <name val="Arial"/>
      <family val="2"/>
    </font>
    <font>
      <i/>
      <sz val="10"/>
      <name val="Arial"/>
      <family val="2"/>
    </font>
    <font>
      <sz val="12"/>
      <color theme="1"/>
      <name val="Arial"/>
      <family val="2"/>
    </font>
    <font>
      <sz val="12"/>
      <color rgb="FF000000"/>
      <name val="Arial"/>
      <family val="2"/>
    </font>
    <font>
      <b/>
      <sz val="12"/>
      <color theme="0"/>
      <name val="Arial"/>
      <family val="2"/>
    </font>
    <font>
      <b/>
      <sz val="12"/>
      <color theme="1"/>
      <name val="Arial"/>
      <family val="2"/>
    </font>
    <font>
      <i/>
      <sz val="12"/>
      <color theme="1"/>
      <name val="Arial"/>
      <family val="2"/>
    </font>
    <font>
      <i/>
      <sz val="12"/>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92D050"/>
        <bgColor indexed="64"/>
      </patternFill>
    </fill>
    <fill>
      <patternFill patternType="solid">
        <fgColor indexed="60"/>
        <bgColor indexed="64"/>
      </patternFill>
    </fill>
    <fill>
      <patternFill patternType="solid">
        <fgColor theme="0" tint="-4.9989318521683403E-2"/>
        <bgColor indexed="64"/>
      </patternFill>
    </fill>
    <fill>
      <patternFill patternType="solid">
        <fgColor theme="0"/>
        <bgColor indexed="64"/>
      </patternFill>
    </fill>
    <fill>
      <patternFill patternType="solid">
        <fgColor rgb="FFD7160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4">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applyAlignment="0"/>
    <xf numFmtId="0" fontId="20" fillId="0" borderId="0"/>
    <xf numFmtId="43" fontId="20" fillId="0" borderId="0" applyFont="0" applyFill="0" applyBorder="0" applyAlignment="0" applyProtection="0"/>
    <xf numFmtId="9" fontId="20" fillId="0" borderId="0" applyFont="0" applyFill="0" applyBorder="0" applyAlignment="0" applyProtection="0"/>
    <xf numFmtId="0" fontId="23" fillId="35" borderId="0" applyAlignment="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0" fillId="0" borderId="0">
      <alignment vertical="center"/>
    </xf>
    <xf numFmtId="44" fontId="20" fillId="0" borderId="0" applyFont="0" applyFill="0" applyBorder="0" applyAlignment="0" applyProtection="0"/>
    <xf numFmtId="0" fontId="1" fillId="0" borderId="0"/>
    <xf numFmtId="43" fontId="1" fillId="0" borderId="0" applyFont="0" applyFill="0" applyBorder="0" applyAlignment="0" applyProtection="0"/>
  </cellStyleXfs>
  <cellXfs count="219">
    <xf numFmtId="0" fontId="0" fillId="0" borderId="0" xfId="0"/>
    <xf numFmtId="0" fontId="19" fillId="0" borderId="0" xfId="42" applyAlignment="1">
      <alignment horizontal="left" vertical="top" wrapText="1"/>
    </xf>
    <xf numFmtId="0" fontId="21" fillId="0" borderId="0" xfId="43" applyFont="1"/>
    <xf numFmtId="0" fontId="22" fillId="0" borderId="0" xfId="43" applyFont="1"/>
    <xf numFmtId="49" fontId="21" fillId="0" borderId="0" xfId="43" applyNumberFormat="1" applyFont="1" applyAlignment="1">
      <alignment horizontal="left" vertical="top" wrapText="1"/>
    </xf>
    <xf numFmtId="165" fontId="21" fillId="0" borderId="0" xfId="43" applyNumberFormat="1" applyFont="1" applyAlignment="1">
      <alignment horizontal="right" vertical="top" wrapText="1"/>
    </xf>
    <xf numFmtId="166" fontId="21" fillId="0" borderId="0" xfId="43" applyNumberFormat="1" applyFont="1" applyAlignment="1">
      <alignment horizontal="right" vertical="top" wrapText="1"/>
    </xf>
    <xf numFmtId="0" fontId="21" fillId="0" borderId="0" xfId="43" applyFont="1" applyAlignment="1">
      <alignment vertical="top" wrapText="1"/>
    </xf>
    <xf numFmtId="167" fontId="21" fillId="0" borderId="0" xfId="44" applyNumberFormat="1" applyFont="1" applyAlignment="1">
      <alignment horizontal="right" vertical="top" wrapText="1"/>
    </xf>
    <xf numFmtId="168" fontId="21" fillId="0" borderId="0" xfId="45" applyNumberFormat="1" applyFont="1" applyAlignment="1">
      <alignment horizontal="right" vertical="top" wrapText="1"/>
    </xf>
    <xf numFmtId="169" fontId="19" fillId="0" borderId="0" xfId="42" applyNumberFormat="1" applyAlignment="1">
      <alignment horizontal="left" vertical="top"/>
    </xf>
    <xf numFmtId="0" fontId="19" fillId="0" borderId="0" xfId="42" applyAlignment="1">
      <alignment horizontal="left" vertical="top"/>
    </xf>
    <xf numFmtId="49" fontId="21" fillId="0" borderId="0" xfId="43" applyNumberFormat="1" applyFont="1" applyAlignment="1">
      <alignment horizontal="left" vertical="top"/>
    </xf>
    <xf numFmtId="169" fontId="21" fillId="0" borderId="0" xfId="43" applyNumberFormat="1" applyFont="1" applyAlignment="1">
      <alignment horizontal="right" vertical="top" wrapText="1"/>
    </xf>
    <xf numFmtId="170" fontId="21" fillId="0" borderId="0" xfId="43" applyNumberFormat="1" applyFont="1" applyAlignment="1">
      <alignment horizontal="right" vertical="top" wrapText="1"/>
    </xf>
    <xf numFmtId="1" fontId="21" fillId="0" borderId="0" xfId="43" applyNumberFormat="1" applyFont="1" applyAlignment="1">
      <alignment horizontal="right" vertical="top" wrapText="1"/>
    </xf>
    <xf numFmtId="0" fontId="21" fillId="33" borderId="0" xfId="43" applyFont="1" applyFill="1"/>
    <xf numFmtId="49" fontId="21" fillId="33" borderId="0" xfId="43" applyNumberFormat="1" applyFont="1" applyFill="1" applyAlignment="1">
      <alignment horizontal="left" vertical="top" wrapText="1"/>
    </xf>
    <xf numFmtId="165" fontId="21" fillId="33" borderId="0" xfId="43" applyNumberFormat="1" applyFont="1" applyFill="1" applyAlignment="1">
      <alignment horizontal="right" vertical="top" wrapText="1"/>
    </xf>
    <xf numFmtId="166" fontId="21" fillId="33" borderId="0" xfId="43" applyNumberFormat="1" applyFont="1" applyFill="1" applyAlignment="1">
      <alignment horizontal="right" vertical="top" wrapText="1"/>
    </xf>
    <xf numFmtId="0" fontId="21" fillId="33" borderId="0" xfId="43" applyFont="1" applyFill="1" applyAlignment="1">
      <alignment vertical="top" wrapText="1"/>
    </xf>
    <xf numFmtId="167" fontId="21" fillId="33" borderId="0" xfId="44" applyNumberFormat="1" applyFont="1" applyFill="1" applyAlignment="1">
      <alignment horizontal="right" vertical="top" wrapText="1"/>
    </xf>
    <xf numFmtId="168" fontId="21" fillId="33" borderId="0" xfId="45" applyNumberFormat="1" applyFont="1" applyFill="1" applyAlignment="1">
      <alignment horizontal="right" vertical="top" wrapText="1"/>
    </xf>
    <xf numFmtId="169" fontId="19" fillId="33" borderId="0" xfId="42" applyNumberFormat="1" applyFill="1" applyAlignment="1">
      <alignment horizontal="left" vertical="top"/>
    </xf>
    <xf numFmtId="0" fontId="19" fillId="33" borderId="0" xfId="42" applyFill="1" applyAlignment="1">
      <alignment horizontal="left" vertical="top"/>
    </xf>
    <xf numFmtId="49" fontId="21" fillId="33" borderId="0" xfId="43" applyNumberFormat="1" applyFont="1" applyFill="1" applyAlignment="1">
      <alignment horizontal="left" vertical="top"/>
    </xf>
    <xf numFmtId="0" fontId="19" fillId="33" borderId="0" xfId="42" applyFill="1" applyAlignment="1">
      <alignment horizontal="left" vertical="top" wrapText="1"/>
    </xf>
    <xf numFmtId="0" fontId="21" fillId="34" borderId="0" xfId="43" applyFont="1" applyFill="1"/>
    <xf numFmtId="49" fontId="21" fillId="34" borderId="0" xfId="43" applyNumberFormat="1" applyFont="1" applyFill="1" applyAlignment="1">
      <alignment horizontal="left" vertical="top" wrapText="1"/>
    </xf>
    <xf numFmtId="165" fontId="21" fillId="34" borderId="0" xfId="43" applyNumberFormat="1" applyFont="1" applyFill="1" applyAlignment="1">
      <alignment horizontal="right" vertical="top" wrapText="1"/>
    </xf>
    <xf numFmtId="166" fontId="21" fillId="34" borderId="0" xfId="43" applyNumberFormat="1" applyFont="1" applyFill="1" applyAlignment="1">
      <alignment horizontal="right" vertical="top" wrapText="1"/>
    </xf>
    <xf numFmtId="0" fontId="21" fillId="34" borderId="0" xfId="43" applyFont="1" applyFill="1" applyAlignment="1">
      <alignment vertical="top" wrapText="1"/>
    </xf>
    <xf numFmtId="167" fontId="21" fillId="34" borderId="0" xfId="44" applyNumberFormat="1" applyFont="1" applyFill="1" applyAlignment="1">
      <alignment horizontal="right" vertical="top" wrapText="1"/>
    </xf>
    <xf numFmtId="168" fontId="21" fillId="34" borderId="0" xfId="45" applyNumberFormat="1" applyFont="1" applyFill="1" applyAlignment="1">
      <alignment horizontal="right" vertical="top" wrapText="1"/>
    </xf>
    <xf numFmtId="169" fontId="19" fillId="34" borderId="0" xfId="42" applyNumberFormat="1" applyFill="1" applyAlignment="1">
      <alignment horizontal="left" vertical="top"/>
    </xf>
    <xf numFmtId="0" fontId="19" fillId="34" borderId="0" xfId="42" applyFill="1" applyAlignment="1">
      <alignment horizontal="left" vertical="top"/>
    </xf>
    <xf numFmtId="49" fontId="21" fillId="34" borderId="0" xfId="43" applyNumberFormat="1" applyFont="1" applyFill="1" applyAlignment="1">
      <alignment horizontal="left" vertical="top"/>
    </xf>
    <xf numFmtId="0" fontId="19" fillId="34" borderId="0" xfId="42" applyFill="1" applyAlignment="1">
      <alignment horizontal="left" vertical="top" wrapText="1"/>
    </xf>
    <xf numFmtId="0" fontId="24" fillId="0" borderId="0" xfId="43" applyFont="1"/>
    <xf numFmtId="0" fontId="25" fillId="0" borderId="10" xfId="43" applyFont="1" applyBorder="1"/>
    <xf numFmtId="0" fontId="25" fillId="0" borderId="11" xfId="43" applyFont="1" applyBorder="1"/>
    <xf numFmtId="0" fontId="21" fillId="0" borderId="11" xfId="43" applyFont="1" applyBorder="1"/>
    <xf numFmtId="0" fontId="24" fillId="0" borderId="12" xfId="43" applyFont="1" applyBorder="1"/>
    <xf numFmtId="0" fontId="26" fillId="0" borderId="13" xfId="43" applyFont="1" applyBorder="1"/>
    <xf numFmtId="0" fontId="26" fillId="0" borderId="0" xfId="43" applyFont="1"/>
    <xf numFmtId="167" fontId="25" fillId="0" borderId="0" xfId="43" applyNumberFormat="1" applyFont="1" applyAlignment="1">
      <alignment horizontal="right"/>
    </xf>
    <xf numFmtId="0" fontId="27" fillId="0" borderId="14" xfId="43" applyFont="1" applyBorder="1"/>
    <xf numFmtId="0" fontId="25" fillId="0" borderId="0" xfId="43" applyFont="1"/>
    <xf numFmtId="0" fontId="21" fillId="0" borderId="0" xfId="43" applyFont="1" applyAlignment="1">
      <alignment horizontal="right"/>
    </xf>
    <xf numFmtId="0" fontId="24" fillId="0" borderId="14" xfId="43" applyFont="1" applyBorder="1"/>
    <xf numFmtId="167" fontId="26" fillId="0" borderId="0" xfId="43" applyNumberFormat="1" applyFont="1" applyAlignment="1">
      <alignment horizontal="right"/>
    </xf>
    <xf numFmtId="0" fontId="28" fillId="0" borderId="14" xfId="43" applyFont="1" applyBorder="1"/>
    <xf numFmtId="164" fontId="26" fillId="0" borderId="13" xfId="43" applyNumberFormat="1" applyFont="1" applyBorder="1"/>
    <xf numFmtId="167" fontId="26" fillId="0" borderId="13" xfId="43" applyNumberFormat="1" applyFont="1" applyBorder="1"/>
    <xf numFmtId="0" fontId="21" fillId="0" borderId="13" xfId="43" applyFont="1" applyBorder="1"/>
    <xf numFmtId="43" fontId="25" fillId="0" borderId="13" xfId="43" applyNumberFormat="1" applyFont="1" applyBorder="1"/>
    <xf numFmtId="0" fontId="27" fillId="0" borderId="0" xfId="43" applyFont="1" applyAlignment="1">
      <alignment horizontal="right"/>
    </xf>
    <xf numFmtId="165" fontId="26" fillId="0" borderId="13" xfId="43" applyNumberFormat="1" applyFont="1" applyBorder="1"/>
    <xf numFmtId="0" fontId="21" fillId="0" borderId="15" xfId="43" applyFont="1" applyBorder="1"/>
    <xf numFmtId="0" fontId="25" fillId="0" borderId="16" xfId="43" applyFont="1" applyBorder="1"/>
    <xf numFmtId="0" fontId="21" fillId="0" borderId="16" xfId="43" applyFont="1" applyBorder="1"/>
    <xf numFmtId="0" fontId="24" fillId="0" borderId="17" xfId="43" applyFont="1" applyBorder="1"/>
    <xf numFmtId="0" fontId="23" fillId="36" borderId="0" xfId="46" applyFill="1" applyAlignment="1">
      <alignment horizontal="left" wrapText="1"/>
    </xf>
    <xf numFmtId="0" fontId="23" fillId="36" borderId="0" xfId="46" applyFill="1" applyAlignment="1">
      <alignment horizontal="right" wrapText="1"/>
    </xf>
    <xf numFmtId="0" fontId="21" fillId="36" borderId="0" xfId="43" applyFont="1" applyFill="1"/>
    <xf numFmtId="167" fontId="20" fillId="0" borderId="0" xfId="44" applyNumberFormat="1" applyFont="1" applyAlignment="1">
      <alignment horizontal="right" vertical="center"/>
    </xf>
    <xf numFmtId="0" fontId="20" fillId="0" borderId="0" xfId="50">
      <alignment vertical="center"/>
    </xf>
    <xf numFmtId="0" fontId="30" fillId="0" borderId="0" xfId="50" applyFont="1">
      <alignment vertical="center"/>
    </xf>
    <xf numFmtId="0" fontId="30" fillId="0" borderId="0" xfId="50" applyFont="1" applyAlignment="1">
      <alignment horizontal="right" vertical="center"/>
    </xf>
    <xf numFmtId="0" fontId="30" fillId="0" borderId="0" xfId="50" applyFont="1" applyAlignment="1">
      <alignment horizontal="center"/>
    </xf>
    <xf numFmtId="0" fontId="20" fillId="0" borderId="0" xfId="50" applyAlignment="1">
      <alignment horizontal="right" vertical="center"/>
    </xf>
    <xf numFmtId="10" fontId="20" fillId="0" borderId="0" xfId="45" applyNumberFormat="1" applyFont="1" applyAlignment="1">
      <alignment vertical="center"/>
    </xf>
    <xf numFmtId="43" fontId="20" fillId="0" borderId="0" xfId="44" applyFont="1" applyAlignment="1">
      <alignment vertical="center"/>
    </xf>
    <xf numFmtId="43" fontId="0" fillId="0" borderId="0" xfId="44" applyFont="1" applyAlignment="1">
      <alignment horizontal="center"/>
    </xf>
    <xf numFmtId="44" fontId="20" fillId="0" borderId="0" xfId="51" applyFont="1" applyAlignment="1">
      <alignment horizontal="right" vertical="center"/>
    </xf>
    <xf numFmtId="9" fontId="20" fillId="0" borderId="0" xfId="50" applyNumberFormat="1">
      <alignment vertical="center"/>
    </xf>
    <xf numFmtId="43" fontId="20" fillId="0" borderId="0" xfId="50" applyNumberFormat="1" applyAlignment="1">
      <alignment horizontal="right" vertical="center"/>
    </xf>
    <xf numFmtId="164" fontId="20" fillId="0" borderId="0" xfId="44" applyNumberFormat="1" applyFont="1" applyAlignment="1">
      <alignment horizontal="right" vertical="center"/>
    </xf>
    <xf numFmtId="43" fontId="30" fillId="0" borderId="0" xfId="50" applyNumberFormat="1" applyFont="1" applyAlignment="1">
      <alignment horizontal="right" vertical="center"/>
    </xf>
    <xf numFmtId="43" fontId="20" fillId="0" borderId="0" xfId="44" applyFont="1" applyAlignment="1">
      <alignment horizontal="right" vertical="center"/>
    </xf>
    <xf numFmtId="164" fontId="0" fillId="0" borderId="0" xfId="44" applyNumberFormat="1" applyFont="1" applyAlignment="1">
      <alignment horizontal="right" vertical="center"/>
    </xf>
    <xf numFmtId="9" fontId="20" fillId="0" borderId="0" xfId="45" applyFont="1" applyAlignment="1">
      <alignment horizontal="right" vertical="center"/>
    </xf>
    <xf numFmtId="164" fontId="20" fillId="0" borderId="0" xfId="50" applyNumberFormat="1" applyAlignment="1">
      <alignment horizontal="right" vertical="center"/>
    </xf>
    <xf numFmtId="43" fontId="30" fillId="0" borderId="0" xfId="44" applyFont="1" applyAlignment="1">
      <alignment horizontal="right" vertical="center"/>
    </xf>
    <xf numFmtId="0" fontId="20" fillId="0" borderId="0" xfId="50" applyAlignment="1">
      <alignment vertical="center" wrapText="1"/>
    </xf>
    <xf numFmtId="0" fontId="32" fillId="0" borderId="0" xfId="0" applyFont="1"/>
    <xf numFmtId="37" fontId="32" fillId="0" borderId="0" xfId="0" applyNumberFormat="1" applyFont="1" applyAlignment="1">
      <alignment vertical="center"/>
    </xf>
    <xf numFmtId="43" fontId="32" fillId="0" borderId="0" xfId="47" applyFont="1" applyBorder="1"/>
    <xf numFmtId="0" fontId="33" fillId="0" borderId="0" xfId="0" applyFont="1"/>
    <xf numFmtId="37" fontId="32" fillId="0" borderId="14" xfId="0" applyNumberFormat="1" applyFont="1" applyBorder="1" applyAlignment="1">
      <alignment vertical="center"/>
    </xf>
    <xf numFmtId="0" fontId="32" fillId="0" borderId="13" xfId="0" applyFont="1" applyBorder="1"/>
    <xf numFmtId="0" fontId="32" fillId="0" borderId="14" xfId="0" applyFont="1" applyBorder="1"/>
    <xf numFmtId="10" fontId="32" fillId="0" borderId="13" xfId="49" applyNumberFormat="1" applyFont="1" applyBorder="1"/>
    <xf numFmtId="44" fontId="32" fillId="0" borderId="13" xfId="48" applyFont="1" applyBorder="1"/>
    <xf numFmtId="37" fontId="35" fillId="0" borderId="14" xfId="0" applyNumberFormat="1" applyFont="1" applyBorder="1" applyAlignment="1">
      <alignment vertical="center"/>
    </xf>
    <xf numFmtId="43" fontId="35" fillId="0" borderId="13" xfId="0" applyNumberFormat="1" applyFont="1" applyBorder="1"/>
    <xf numFmtId="0" fontId="35" fillId="0" borderId="14" xfId="0" applyFont="1" applyBorder="1"/>
    <xf numFmtId="43" fontId="32" fillId="0" borderId="13" xfId="0" applyNumberFormat="1" applyFont="1" applyBorder="1"/>
    <xf numFmtId="0" fontId="32" fillId="0" borderId="12" xfId="0" applyFont="1" applyBorder="1"/>
    <xf numFmtId="0" fontId="32" fillId="37" borderId="0" xfId="0" applyFont="1" applyFill="1"/>
    <xf numFmtId="0" fontId="35" fillId="37" borderId="0" xfId="0" applyFont="1" applyFill="1"/>
    <xf numFmtId="0" fontId="35" fillId="0" borderId="0" xfId="0" applyFont="1"/>
    <xf numFmtId="0" fontId="36" fillId="0" borderId="0" xfId="0" applyFont="1"/>
    <xf numFmtId="43" fontId="32" fillId="0" borderId="0" xfId="47" applyFont="1"/>
    <xf numFmtId="37" fontId="32" fillId="0" borderId="17" xfId="0" applyNumberFormat="1" applyFont="1" applyBorder="1" applyAlignment="1">
      <alignment vertical="center"/>
    </xf>
    <xf numFmtId="0" fontId="32" fillId="0" borderId="15" xfId="0" applyFont="1" applyBorder="1"/>
    <xf numFmtId="43" fontId="32" fillId="0" borderId="13" xfId="47" applyFont="1" applyBorder="1"/>
    <xf numFmtId="0" fontId="35" fillId="0" borderId="12" xfId="0" applyFont="1" applyBorder="1"/>
    <xf numFmtId="10" fontId="35" fillId="0" borderId="10" xfId="49" applyNumberFormat="1" applyFont="1" applyBorder="1"/>
    <xf numFmtId="43" fontId="35" fillId="0" borderId="13" xfId="47" applyFont="1" applyBorder="1"/>
    <xf numFmtId="0" fontId="32" fillId="0" borderId="16" xfId="0" applyFont="1" applyBorder="1"/>
    <xf numFmtId="10" fontId="32" fillId="0" borderId="0" xfId="49" applyNumberFormat="1" applyFont="1" applyBorder="1"/>
    <xf numFmtId="0" fontId="35" fillId="0" borderId="0" xfId="0" applyFont="1" applyAlignment="1">
      <alignment horizontal="center" vertical="center"/>
    </xf>
    <xf numFmtId="0" fontId="35" fillId="0" borderId="13" xfId="0" applyFont="1" applyBorder="1" applyAlignment="1">
      <alignment horizontal="center" vertical="center"/>
    </xf>
    <xf numFmtId="2" fontId="32" fillId="0" borderId="0" xfId="47" applyNumberFormat="1" applyFont="1" applyBorder="1" applyAlignment="1">
      <alignment horizontal="center"/>
    </xf>
    <xf numFmtId="2" fontId="32" fillId="0" borderId="13" xfId="47" applyNumberFormat="1" applyFont="1" applyBorder="1" applyAlignment="1">
      <alignment horizontal="center"/>
    </xf>
    <xf numFmtId="10" fontId="36" fillId="0" borderId="0" xfId="49" applyNumberFormat="1" applyFont="1" applyBorder="1" applyAlignment="1">
      <alignment horizontal="center"/>
    </xf>
    <xf numFmtId="10" fontId="36" fillId="0" borderId="13" xfId="49" applyNumberFormat="1" applyFont="1" applyBorder="1" applyAlignment="1">
      <alignment horizontal="center"/>
    </xf>
    <xf numFmtId="43" fontId="35" fillId="0" borderId="11" xfId="47" applyFont="1" applyBorder="1"/>
    <xf numFmtId="0" fontId="32" fillId="0" borderId="11" xfId="0" applyFont="1" applyBorder="1"/>
    <xf numFmtId="0" fontId="32" fillId="0" borderId="10" xfId="0" applyFont="1" applyBorder="1"/>
    <xf numFmtId="0" fontId="35" fillId="0" borderId="17" xfId="0" applyFont="1" applyBorder="1" applyAlignment="1">
      <alignment horizontal="center"/>
    </xf>
    <xf numFmtId="0" fontId="35" fillId="0" borderId="16" xfId="0" applyFont="1" applyBorder="1" applyAlignment="1">
      <alignment horizontal="center"/>
    </xf>
    <xf numFmtId="0" fontId="32" fillId="0" borderId="0" xfId="0" applyFont="1" applyAlignment="1">
      <alignment horizontal="center"/>
    </xf>
    <xf numFmtId="0" fontId="32" fillId="0" borderId="14" xfId="0" applyFont="1" applyBorder="1" applyAlignment="1">
      <alignment horizontal="center"/>
    </xf>
    <xf numFmtId="0" fontId="26" fillId="0" borderId="0" xfId="43" applyFont="1" applyAlignment="1">
      <alignment horizontal="right" vertical="center"/>
    </xf>
    <xf numFmtId="167" fontId="26" fillId="0" borderId="0" xfId="44" applyNumberFormat="1" applyFont="1" applyAlignment="1">
      <alignment horizontal="right" vertical="center"/>
    </xf>
    <xf numFmtId="0" fontId="32" fillId="37" borderId="0" xfId="0" applyFont="1" applyFill="1" applyAlignment="1">
      <alignment horizontal="center"/>
    </xf>
    <xf numFmtId="43" fontId="32" fillId="0" borderId="16" xfId="47" applyFont="1" applyBorder="1"/>
    <xf numFmtId="43" fontId="32" fillId="0" borderId="15" xfId="47" applyFont="1" applyBorder="1"/>
    <xf numFmtId="0" fontId="35" fillId="0" borderId="0" xfId="0" applyFont="1" applyAlignment="1">
      <alignment horizontal="center"/>
    </xf>
    <xf numFmtId="0" fontId="35" fillId="0" borderId="13" xfId="0" applyFont="1" applyBorder="1" applyAlignment="1">
      <alignment horizontal="center"/>
    </xf>
    <xf numFmtId="43" fontId="25" fillId="0" borderId="0" xfId="44" applyFont="1" applyBorder="1" applyAlignment="1">
      <alignment horizontal="right" vertical="center"/>
    </xf>
    <xf numFmtId="167" fontId="25" fillId="0" borderId="0" xfId="44" applyNumberFormat="1" applyFont="1" applyBorder="1" applyAlignment="1">
      <alignment horizontal="right" vertical="center"/>
    </xf>
    <xf numFmtId="43" fontId="25" fillId="0" borderId="13" xfId="44" applyFont="1" applyBorder="1" applyAlignment="1">
      <alignment horizontal="right" vertical="center"/>
    </xf>
    <xf numFmtId="0" fontId="36" fillId="0" borderId="14" xfId="0" applyFont="1" applyBorder="1" applyAlignment="1">
      <alignment horizontal="left" indent="1"/>
    </xf>
    <xf numFmtId="10" fontId="36" fillId="0" borderId="0" xfId="49" applyNumberFormat="1" applyFont="1" applyBorder="1"/>
    <xf numFmtId="10" fontId="36" fillId="0" borderId="13" xfId="49" applyNumberFormat="1" applyFont="1" applyBorder="1"/>
    <xf numFmtId="43" fontId="35" fillId="0" borderId="0" xfId="0" applyNumberFormat="1" applyFont="1"/>
    <xf numFmtId="9" fontId="37" fillId="0" borderId="0" xfId="45" applyFont="1" applyBorder="1" applyAlignment="1">
      <alignment horizontal="right" vertical="center"/>
    </xf>
    <xf numFmtId="9" fontId="37" fillId="0" borderId="13" xfId="45" applyFont="1" applyBorder="1" applyAlignment="1">
      <alignment horizontal="right" vertical="center"/>
    </xf>
    <xf numFmtId="0" fontId="32" fillId="0" borderId="14" xfId="0" applyFont="1" applyBorder="1" applyAlignment="1">
      <alignment horizontal="left" indent="1"/>
    </xf>
    <xf numFmtId="43" fontId="26" fillId="0" borderId="0" xfId="44" applyFont="1" applyBorder="1" applyAlignment="1">
      <alignment horizontal="right" vertical="center"/>
    </xf>
    <xf numFmtId="43" fontId="26" fillId="0" borderId="0" xfId="44" applyFont="1" applyAlignment="1">
      <alignment horizontal="right" vertical="center"/>
    </xf>
    <xf numFmtId="43" fontId="26" fillId="0" borderId="13" xfId="44" applyFont="1" applyBorder="1" applyAlignment="1">
      <alignment horizontal="right" vertical="center"/>
    </xf>
    <xf numFmtId="167" fontId="25" fillId="0" borderId="0" xfId="44" applyNumberFormat="1" applyFont="1" applyAlignment="1">
      <alignment horizontal="right" vertical="center"/>
    </xf>
    <xf numFmtId="167" fontId="25" fillId="0" borderId="13" xfId="44" applyNumberFormat="1" applyFont="1" applyBorder="1" applyAlignment="1">
      <alignment horizontal="right" vertical="center"/>
    </xf>
    <xf numFmtId="9" fontId="32" fillId="0" borderId="0" xfId="0" applyNumberFormat="1" applyFont="1"/>
    <xf numFmtId="9" fontId="32" fillId="0" borderId="13" xfId="0" applyNumberFormat="1" applyFont="1" applyBorder="1"/>
    <xf numFmtId="43" fontId="32" fillId="0" borderId="0" xfId="0" applyNumberFormat="1" applyFont="1"/>
    <xf numFmtId="0" fontId="32" fillId="0" borderId="14" xfId="0" applyFont="1" applyBorder="1" applyAlignment="1">
      <alignment horizontal="left" indent="2"/>
    </xf>
    <xf numFmtId="43" fontId="32" fillId="0" borderId="0" xfId="47" applyFont="1" applyBorder="1" applyAlignment="1">
      <alignment horizontal="center"/>
    </xf>
    <xf numFmtId="164" fontId="32" fillId="0" borderId="0" xfId="44" applyNumberFormat="1" applyFont="1" applyAlignment="1">
      <alignment horizontal="right" vertical="center"/>
    </xf>
    <xf numFmtId="164" fontId="32" fillId="0" borderId="13" xfId="44" applyNumberFormat="1" applyFont="1" applyBorder="1" applyAlignment="1">
      <alignment horizontal="right" vertical="center"/>
    </xf>
    <xf numFmtId="171" fontId="32" fillId="0" borderId="0" xfId="0" applyNumberFormat="1" applyFont="1"/>
    <xf numFmtId="10" fontId="32" fillId="0" borderId="0" xfId="0" applyNumberFormat="1" applyFont="1"/>
    <xf numFmtId="0" fontId="32" fillId="0" borderId="12" xfId="0" applyFont="1" applyBorder="1" applyAlignment="1">
      <alignment horizontal="left" indent="1"/>
    </xf>
    <xf numFmtId="43" fontId="32" fillId="0" borderId="11" xfId="0" applyNumberFormat="1" applyFont="1" applyBorder="1"/>
    <xf numFmtId="0" fontId="34" fillId="0" borderId="0" xfId="0" applyFont="1" applyAlignment="1">
      <alignment horizontal="center"/>
    </xf>
    <xf numFmtId="43" fontId="32" fillId="0" borderId="10" xfId="47" applyFont="1" applyBorder="1"/>
    <xf numFmtId="0" fontId="35" fillId="0" borderId="14" xfId="0" applyFont="1" applyBorder="1" applyAlignment="1">
      <alignment horizontal="center"/>
    </xf>
    <xf numFmtId="0" fontId="35" fillId="0" borderId="12" xfId="0" applyFont="1" applyBorder="1" applyAlignment="1">
      <alignment horizontal="right"/>
    </xf>
    <xf numFmtId="0" fontId="35" fillId="0" borderId="11" xfId="0" applyFont="1" applyBorder="1" applyAlignment="1">
      <alignment horizontal="right"/>
    </xf>
    <xf numFmtId="0" fontId="35" fillId="0" borderId="14" xfId="0" applyFont="1" applyBorder="1" applyAlignment="1">
      <alignment horizontal="center" vertical="center"/>
    </xf>
    <xf numFmtId="2" fontId="32" fillId="0" borderId="10" xfId="0" applyNumberFormat="1" applyFont="1" applyBorder="1"/>
    <xf numFmtId="0" fontId="34" fillId="38" borderId="18" xfId="0" applyFont="1" applyFill="1" applyBorder="1" applyAlignment="1">
      <alignment horizontal="center"/>
    </xf>
    <xf numFmtId="0" fontId="34" fillId="38" borderId="19" xfId="0" applyFont="1" applyFill="1" applyBorder="1" applyAlignment="1">
      <alignment horizontal="center"/>
    </xf>
    <xf numFmtId="0" fontId="32" fillId="0" borderId="0" xfId="0" applyFont="1" applyAlignment="1">
      <alignment horizontal="center" vertical="center" wrapText="1"/>
    </xf>
    <xf numFmtId="0" fontId="34" fillId="38" borderId="17" xfId="0" applyFont="1" applyFill="1" applyBorder="1" applyAlignment="1">
      <alignment horizontal="center"/>
    </xf>
    <xf numFmtId="0" fontId="34" fillId="38" borderId="15" xfId="0" applyFont="1" applyFill="1" applyBorder="1" applyAlignment="1">
      <alignment horizontal="center"/>
    </xf>
    <xf numFmtId="10" fontId="32" fillId="0" borderId="13" xfId="49" applyNumberFormat="1" applyFont="1" applyBorder="1" applyAlignment="1">
      <alignment horizontal="center"/>
    </xf>
    <xf numFmtId="0" fontId="34" fillId="38" borderId="16" xfId="0" applyFont="1" applyFill="1" applyBorder="1" applyAlignment="1">
      <alignment horizontal="center"/>
    </xf>
    <xf numFmtId="0" fontId="35" fillId="0" borderId="12" xfId="0" applyFont="1" applyBorder="1" applyAlignment="1">
      <alignment horizontal="center"/>
    </xf>
    <xf numFmtId="0" fontId="35" fillId="0" borderId="11" xfId="0" applyFont="1" applyBorder="1" applyAlignment="1">
      <alignment horizontal="center"/>
    </xf>
    <xf numFmtId="0" fontId="34" fillId="38" borderId="20" xfId="0" applyFont="1" applyFill="1" applyBorder="1" applyAlignment="1">
      <alignment horizontal="center"/>
    </xf>
    <xf numFmtId="0" fontId="35" fillId="0" borderId="16" xfId="0" applyFont="1" applyBorder="1" applyAlignment="1">
      <alignment horizontal="center"/>
    </xf>
    <xf numFmtId="0" fontId="35" fillId="0" borderId="15" xfId="0" applyFont="1" applyBorder="1" applyAlignment="1">
      <alignment horizontal="center"/>
    </xf>
    <xf numFmtId="0" fontId="32" fillId="0" borderId="13" xfId="0" applyFont="1" applyBorder="1" applyAlignment="1">
      <alignment horizontal="center"/>
    </xf>
    <xf numFmtId="10" fontId="35" fillId="0" borderId="11" xfId="0" applyNumberFormat="1" applyFont="1" applyBorder="1" applyAlignment="1">
      <alignment horizontal="center"/>
    </xf>
    <xf numFmtId="10" fontId="35" fillId="0" borderId="10" xfId="0" applyNumberFormat="1" applyFont="1" applyBorder="1" applyAlignment="1">
      <alignment horizontal="center"/>
    </xf>
    <xf numFmtId="0" fontId="35" fillId="0" borderId="12" xfId="0" applyFont="1" applyBorder="1" applyAlignment="1">
      <alignment horizontal="right"/>
    </xf>
    <xf numFmtId="0" fontId="35" fillId="0" borderId="11" xfId="0" applyFont="1" applyBorder="1" applyAlignment="1">
      <alignment horizontal="right"/>
    </xf>
    <xf numFmtId="0" fontId="35" fillId="0" borderId="13" xfId="0" applyFont="1" applyBorder="1" applyAlignment="1">
      <alignment horizontal="center"/>
    </xf>
    <xf numFmtId="0" fontId="35" fillId="0" borderId="14" xfId="0" applyFont="1" applyBorder="1" applyAlignment="1">
      <alignment horizontal="center"/>
    </xf>
    <xf numFmtId="0" fontId="29" fillId="0" borderId="0" xfId="43" applyFont="1" applyAlignment="1">
      <alignment horizontal="left" vertical="top" wrapText="1"/>
    </xf>
    <xf numFmtId="0" fontId="25" fillId="0" borderId="0" xfId="50" applyFont="1">
      <alignment vertical="center"/>
    </xf>
    <xf numFmtId="0" fontId="20" fillId="0" borderId="0" xfId="50">
      <alignment vertical="center"/>
    </xf>
    <xf numFmtId="0" fontId="31" fillId="0" borderId="0" xfId="50" applyFont="1">
      <alignment vertical="center"/>
    </xf>
    <xf numFmtId="0" fontId="20" fillId="0" borderId="0" xfId="50" applyAlignment="1">
      <alignment horizontal="left" vertical="center" wrapText="1"/>
    </xf>
    <xf numFmtId="0" fontId="32" fillId="0" borderId="0" xfId="0" applyFont="1" applyBorder="1"/>
    <xf numFmtId="0" fontId="35" fillId="0" borderId="0" xfId="0" applyFont="1" applyBorder="1" applyAlignment="1">
      <alignment horizontal="center"/>
    </xf>
    <xf numFmtId="0" fontId="35" fillId="0" borderId="0" xfId="0" applyFont="1" applyBorder="1" applyAlignment="1">
      <alignment horizontal="center"/>
    </xf>
    <xf numFmtId="0" fontId="35" fillId="0" borderId="0" xfId="0" applyFont="1" applyBorder="1" applyAlignment="1">
      <alignment horizontal="center" vertical="center"/>
    </xf>
    <xf numFmtId="0" fontId="35" fillId="0" borderId="0" xfId="0" applyFont="1" applyBorder="1" applyAlignment="1">
      <alignment horizontal="right"/>
    </xf>
    <xf numFmtId="0" fontId="35" fillId="0" borderId="14" xfId="0" applyFont="1" applyBorder="1" applyAlignment="1">
      <alignment horizontal="right"/>
    </xf>
    <xf numFmtId="2" fontId="32" fillId="0" borderId="11" xfId="0" applyNumberFormat="1" applyFont="1" applyBorder="1"/>
    <xf numFmtId="0" fontId="35" fillId="0" borderId="0" xfId="0" applyFont="1" applyBorder="1"/>
    <xf numFmtId="0" fontId="35" fillId="0" borderId="13" xfId="0" applyFont="1" applyBorder="1"/>
    <xf numFmtId="0" fontId="32" fillId="0" borderId="14" xfId="0" applyFont="1" applyBorder="1" applyAlignment="1">
      <alignment horizontal="right"/>
    </xf>
    <xf numFmtId="44" fontId="32" fillId="0" borderId="10" xfId="48" applyFont="1" applyBorder="1"/>
    <xf numFmtId="44" fontId="35" fillId="0" borderId="13" xfId="48" applyFont="1" applyBorder="1"/>
    <xf numFmtId="43" fontId="32" fillId="0" borderId="0" xfId="47" applyFont="1" applyBorder="1" applyAlignment="1">
      <alignment horizontal="right"/>
    </xf>
    <xf numFmtId="164" fontId="32" fillId="0" borderId="0" xfId="47" applyNumberFormat="1" applyFont="1" applyBorder="1" applyAlignment="1">
      <alignment horizontal="right"/>
    </xf>
    <xf numFmtId="2" fontId="32" fillId="0" borderId="0" xfId="47" applyNumberFormat="1" applyFont="1" applyBorder="1" applyAlignment="1">
      <alignment horizontal="right"/>
    </xf>
    <xf numFmtId="2" fontId="32" fillId="0" borderId="0" xfId="0" applyNumberFormat="1" applyFont="1" applyBorder="1" applyAlignment="1">
      <alignment horizontal="right"/>
    </xf>
    <xf numFmtId="2" fontId="32" fillId="0" borderId="13" xfId="0" applyNumberFormat="1" applyFont="1" applyBorder="1" applyAlignment="1">
      <alignment horizontal="right"/>
    </xf>
    <xf numFmtId="180" fontId="26" fillId="0" borderId="0" xfId="47" applyNumberFormat="1" applyFont="1" applyBorder="1" applyAlignment="1">
      <alignment horizontal="right"/>
    </xf>
    <xf numFmtId="180" fontId="32" fillId="0" borderId="0" xfId="0" applyNumberFormat="1" applyFont="1" applyBorder="1" applyAlignment="1">
      <alignment horizontal="right"/>
    </xf>
    <xf numFmtId="180" fontId="32" fillId="0" borderId="13" xfId="0" applyNumberFormat="1" applyFont="1" applyBorder="1" applyAlignment="1">
      <alignment horizontal="right"/>
    </xf>
    <xf numFmtId="180" fontId="32" fillId="0" borderId="0" xfId="47" applyNumberFormat="1" applyFont="1" applyBorder="1" applyAlignment="1">
      <alignment horizontal="right"/>
    </xf>
    <xf numFmtId="180" fontId="26" fillId="0" borderId="0" xfId="43" applyNumberFormat="1" applyFont="1" applyBorder="1" applyAlignment="1">
      <alignment horizontal="right"/>
    </xf>
    <xf numFmtId="180" fontId="32" fillId="0" borderId="0" xfId="0" applyNumberFormat="1" applyFont="1" applyBorder="1" applyAlignment="1">
      <alignment horizontal="center"/>
    </xf>
    <xf numFmtId="180" fontId="32" fillId="0" borderId="0" xfId="47" applyNumberFormat="1" applyFont="1" applyBorder="1" applyAlignment="1">
      <alignment horizontal="center"/>
    </xf>
    <xf numFmtId="180" fontId="32" fillId="0" borderId="13" xfId="47" applyNumberFormat="1" applyFont="1" applyBorder="1" applyAlignment="1">
      <alignment horizontal="center"/>
    </xf>
    <xf numFmtId="180" fontId="35" fillId="0" borderId="0" xfId="0" applyNumberFormat="1" applyFont="1" applyBorder="1" applyAlignment="1">
      <alignment horizontal="center"/>
    </xf>
    <xf numFmtId="180" fontId="35" fillId="0" borderId="13" xfId="0" applyNumberFormat="1" applyFont="1" applyBorder="1" applyAlignment="1">
      <alignment horizontal="center"/>
    </xf>
    <xf numFmtId="180" fontId="35" fillId="0" borderId="11" xfId="0" applyNumberFormat="1" applyFont="1" applyBorder="1" applyAlignment="1">
      <alignment horizontal="center"/>
    </xf>
    <xf numFmtId="180" fontId="35" fillId="0" borderId="10" xfId="0" applyNumberFormat="1" applyFont="1" applyBorder="1" applyAlignment="1">
      <alignment horizontal="center"/>
    </xf>
    <xf numFmtId="44" fontId="32" fillId="0" borderId="13" xfId="48" applyFont="1" applyBorder="1" applyAlignment="1">
      <alignment horizontal="right"/>
    </xf>
  </cellXfs>
  <cellStyles count="5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lumnHeaderNormal" xfId="46" xr:uid="{7D6D533C-5A7A-4868-920A-5EF37A0C5A08}"/>
    <cellStyle name="Comma" xfId="47" builtinId="3"/>
    <cellStyle name="Comma 2" xfId="44" xr:uid="{5DC9FE1D-A647-478F-B924-E61B6A30C71D}"/>
    <cellStyle name="Comma 3" xfId="53" xr:uid="{E18F3B19-5D1D-324C-B7FA-E0269CD2A3B9}"/>
    <cellStyle name="Currency" xfId="48" builtinId="4"/>
    <cellStyle name="Currency 2" xfId="51" xr:uid="{FACA92C9-8DF1-9E46-831A-59633ECBC89D}"/>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3" xr:uid="{7B75A845-525A-4DE8-85D1-65FA823EAC58}"/>
    <cellStyle name="Normal 2 2" xfId="50" xr:uid="{CEE013A8-3313-5D45-A1AE-ED3FEC30EADA}"/>
    <cellStyle name="Normal 3" xfId="52" xr:uid="{F576D2B6-33A8-1E44-881C-071B7F9B663B}"/>
    <cellStyle name="Note" xfId="15" builtinId="10" customBuiltin="1"/>
    <cellStyle name="Output" xfId="10" builtinId="21" customBuiltin="1"/>
    <cellStyle name="Percent" xfId="49" builtinId="5"/>
    <cellStyle name="Percent 2" xfId="45" xr:uid="{9936E4E0-BE1D-4B99-8671-25AA13659CB9}"/>
    <cellStyle name="TextNormal" xfId="42" xr:uid="{4917E38A-62A8-484C-9D50-43ECCF6D865F}"/>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D71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10" Type="http://schemas.openxmlformats.org/officeDocument/2006/relationships/externalLink" Target="externalLinks/externalLink3.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2057400</xdr:colOff>
      <xdr:row>2</xdr:row>
      <xdr:rowOff>228600</xdr:rowOff>
    </xdr:to>
    <xdr:pic>
      <xdr:nvPicPr>
        <xdr:cNvPr id="2" name="Picture 2">
          <a:extLst>
            <a:ext uri="{FF2B5EF4-FFF2-40B4-BE49-F238E27FC236}">
              <a16:creationId xmlns:a16="http://schemas.microsoft.com/office/drawing/2014/main" id="{C0757B7A-7029-42C3-B7C7-BA67AA230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96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eer%20Group"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rohanrajesh/Downloads/CAPM%20and%20WACC%20Solution.xlsx" TargetMode="External"/><Relationship Id="rId1" Type="http://schemas.openxmlformats.org/officeDocument/2006/relationships/externalLinkPath" Target="CAPM%20and%20WACC%20Solution.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eveloping%20Store"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d.docs.live.net/5bd0473b6e134e91/Desktop/Spring%202023/Security%20Analysis/Sector%20Overview%20Presentation/Sector%20Overview%20Presentation.xlsx" TargetMode="External"/><Relationship Id="rId1" Type="http://schemas.openxmlformats.org/officeDocument/2006/relationships/externalLinkPath" Target="https://d.docs.live.net/5bd0473b6e134e91/Desktop/Spring%202023/Security%20Analysis/Sector%20Overview%20Presentation/Sector%20Overview%20Presentat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MBARON~1/AppData/Local/Temp/notesF3B52A/SL%20-%20Determine%20audit%20strategy%20and%20plan%20-%2011062014.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forde004/AppData/Local/Aura/6.0/Files/14/AF/75bafc15-a1dc-46f9-b1ff-fe6db048b4e0000000000000000001126254/75bafc15-a1dc-46f9-b1ff-fe6db048b4e0.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mbaron004/Documents/Methodology/Base%20car/Canada/Work%20to%20be%20done/2014%20IFRS%20PPE%20Templates/20140328%20-%20Test%20additions%20-%20Property,%20plant%20and%20equipment%20(wToD2014a)(IFR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katayon.ghassemi/AppData/Local/Microsoft/Windows/INetCache/Content.Outlook/ZHIRP3ZR/Project%20Emerald%20-%20FDD%20Datapack%2016.11.2021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pwcgbr.sharepoint.com/sites/GB-ADV-Project%20Emerald%202021/Shared%20Documents/Project%20Emerald%20-%20NPP%20Dealtool%2012.11.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er Group"/>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Raw Returns"/>
      <sheetName val="Financial Data"/>
      <sheetName val="Beta Calculations"/>
      <sheetName val="CAPM and WACC"/>
    </sheetNames>
    <sheetDataSet>
      <sheetData sheetId="0"/>
      <sheetData sheetId="1"/>
      <sheetData sheetId="2">
        <row r="2">
          <cell r="B2" t="str">
            <v>VZ</v>
          </cell>
          <cell r="C2" t="str">
            <v>BBB+</v>
          </cell>
          <cell r="D2">
            <v>7738</v>
          </cell>
          <cell r="E2">
            <v>175256</v>
          </cell>
          <cell r="F2">
            <v>39.47</v>
          </cell>
          <cell r="G2">
            <v>4216.3999999999996</v>
          </cell>
          <cell r="H2">
            <v>0</v>
          </cell>
          <cell r="I2">
            <v>1303</v>
          </cell>
        </row>
        <row r="3">
          <cell r="B3" t="str">
            <v>UNP</v>
          </cell>
          <cell r="C3" t="str">
            <v>A-</v>
          </cell>
          <cell r="D3">
            <v>828</v>
          </cell>
          <cell r="E3">
            <v>32848</v>
          </cell>
          <cell r="F3">
            <v>218.82</v>
          </cell>
          <cell r="G3">
            <v>593.20000000000005</v>
          </cell>
          <cell r="H3">
            <v>0</v>
          </cell>
          <cell r="I3">
            <v>0</v>
          </cell>
        </row>
        <row r="4">
          <cell r="B4" t="str">
            <v>DIS</v>
          </cell>
          <cell r="C4" t="str">
            <v>A</v>
          </cell>
          <cell r="D4">
            <v>5367</v>
          </cell>
          <cell r="E4">
            <v>42263</v>
          </cell>
          <cell r="F4">
            <v>112.12</v>
          </cell>
          <cell r="G4">
            <v>1797.9</v>
          </cell>
          <cell r="H4">
            <v>0</v>
          </cell>
          <cell r="I4">
            <v>4611</v>
          </cell>
        </row>
        <row r="5">
          <cell r="B5" t="str">
            <v>SO</v>
          </cell>
          <cell r="C5" t="str">
            <v>A-</v>
          </cell>
          <cell r="D5">
            <v>3341</v>
          </cell>
          <cell r="E5">
            <v>73746</v>
          </cell>
          <cell r="F5">
            <v>93.15</v>
          </cell>
          <cell r="G5">
            <v>1101.0999999999999</v>
          </cell>
          <cell r="H5">
            <v>0</v>
          </cell>
          <cell r="I5">
            <v>3272</v>
          </cell>
        </row>
        <row r="6">
          <cell r="B6" t="str">
            <v>SHW</v>
          </cell>
          <cell r="C6" t="str">
            <v>BBB</v>
          </cell>
          <cell r="D6">
            <v>241.5</v>
          </cell>
          <cell r="E6">
            <v>14389</v>
          </cell>
          <cell r="F6">
            <v>345.64</v>
          </cell>
          <cell r="G6">
            <v>246.5</v>
          </cell>
          <cell r="H6">
            <v>0</v>
          </cell>
          <cell r="I6">
            <v>0</v>
          </cell>
        </row>
        <row r="7">
          <cell r="B7" t="str">
            <v>PG</v>
          </cell>
          <cell r="C7" t="str">
            <v>AA-</v>
          </cell>
          <cell r="D7">
            <v>11171</v>
          </cell>
          <cell r="E7">
            <v>35946</v>
          </cell>
          <cell r="F7">
            <v>148.02000000000001</v>
          </cell>
          <cell r="G7">
            <v>2336.6999999999998</v>
          </cell>
          <cell r="H7">
            <v>770</v>
          </cell>
          <cell r="I7">
            <v>281</v>
          </cell>
        </row>
        <row r="8">
          <cell r="B8" t="str">
            <v>HD</v>
          </cell>
          <cell r="C8" t="str">
            <v>A</v>
          </cell>
          <cell r="D8">
            <v>2804</v>
          </cell>
          <cell r="E8">
            <v>61920</v>
          </cell>
          <cell r="F8">
            <v>378.35</v>
          </cell>
          <cell r="G8">
            <v>995.4</v>
          </cell>
          <cell r="H8">
            <v>0</v>
          </cell>
          <cell r="I8">
            <v>0</v>
          </cell>
        </row>
        <row r="9">
          <cell r="B9" t="str">
            <v>KO</v>
          </cell>
          <cell r="C9" t="str">
            <v>A+</v>
          </cell>
          <cell r="D9">
            <v>15781</v>
          </cell>
          <cell r="E9">
            <v>48161</v>
          </cell>
          <cell r="F9">
            <v>67.97</v>
          </cell>
          <cell r="G9">
            <v>4301.6000000000004</v>
          </cell>
          <cell r="H9">
            <v>0</v>
          </cell>
          <cell r="I9">
            <v>2020</v>
          </cell>
        </row>
        <row r="10">
          <cell r="B10" t="str">
            <v>SBUX</v>
          </cell>
          <cell r="C10" t="str">
            <v>BBB+</v>
          </cell>
          <cell r="D10">
            <v>3467</v>
          </cell>
          <cell r="E10">
            <v>26611.5</v>
          </cell>
          <cell r="F10">
            <v>80.959999999999994</v>
          </cell>
          <cell r="G10">
            <v>1136.9000000000001</v>
          </cell>
          <cell r="H10">
            <v>0</v>
          </cell>
          <cell r="I10">
            <v>7.4</v>
          </cell>
        </row>
        <row r="11">
          <cell r="B11" t="str">
            <v>PFE</v>
          </cell>
          <cell r="C11" t="str">
            <v>A</v>
          </cell>
          <cell r="D11">
            <v>13249</v>
          </cell>
          <cell r="E11">
            <v>62044</v>
          </cell>
          <cell r="F11">
            <v>24.66</v>
          </cell>
          <cell r="G11">
            <v>5685.6</v>
          </cell>
          <cell r="H11">
            <v>0</v>
          </cell>
          <cell r="I11">
            <v>317</v>
          </cell>
        </row>
        <row r="12">
          <cell r="B12" t="str">
            <v>NUE</v>
          </cell>
          <cell r="C12" t="str">
            <v>A-</v>
          </cell>
          <cell r="D12">
            <v>2745</v>
          </cell>
          <cell r="E12">
            <v>6853</v>
          </cell>
          <cell r="F12">
            <v>148.12</v>
          </cell>
          <cell r="G12">
            <v>229.5</v>
          </cell>
          <cell r="H12">
            <v>0</v>
          </cell>
          <cell r="I12">
            <v>1161</v>
          </cell>
        </row>
        <row r="13">
          <cell r="B13" t="str">
            <v>MRK</v>
          </cell>
          <cell r="C13" t="str">
            <v>A+</v>
          </cell>
          <cell r="D13">
            <v>8622</v>
          </cell>
          <cell r="E13">
            <v>35402</v>
          </cell>
          <cell r="F13">
            <v>82.49</v>
          </cell>
          <cell r="G13">
            <v>2497.8000000000002</v>
          </cell>
          <cell r="H13">
            <v>0</v>
          </cell>
          <cell r="I13">
            <v>0</v>
          </cell>
        </row>
        <row r="14">
          <cell r="B14" t="str">
            <v>MA</v>
          </cell>
          <cell r="C14" t="str">
            <v>A+</v>
          </cell>
          <cell r="D14">
            <v>10648</v>
          </cell>
          <cell r="E14">
            <v>18983</v>
          </cell>
          <cell r="F14">
            <v>544.07000000000005</v>
          </cell>
          <cell r="G14">
            <v>898</v>
          </cell>
          <cell r="H14">
            <v>0</v>
          </cell>
          <cell r="I14">
            <v>15</v>
          </cell>
        </row>
        <row r="15">
          <cell r="B15" t="str">
            <v>KMI</v>
          </cell>
          <cell r="C15" t="str">
            <v>BBB</v>
          </cell>
          <cell r="D15">
            <v>76</v>
          </cell>
          <cell r="E15">
            <v>32718</v>
          </cell>
          <cell r="F15">
            <v>26.08</v>
          </cell>
          <cell r="G15">
            <v>2224.8000000000002</v>
          </cell>
          <cell r="H15">
            <v>0</v>
          </cell>
          <cell r="I15">
            <v>1293</v>
          </cell>
        </row>
        <row r="16">
          <cell r="B16" t="str">
            <v>JNJ</v>
          </cell>
          <cell r="C16" t="str">
            <v>AAA</v>
          </cell>
          <cell r="D16">
            <v>18562</v>
          </cell>
          <cell r="E16">
            <v>45795</v>
          </cell>
          <cell r="F16">
            <v>186.26</v>
          </cell>
          <cell r="G16">
            <v>2409.3000000000002</v>
          </cell>
          <cell r="H16">
            <v>0</v>
          </cell>
          <cell r="I16">
            <v>0</v>
          </cell>
        </row>
        <row r="17">
          <cell r="B17" t="str">
            <v>CVX</v>
          </cell>
          <cell r="C17" t="str">
            <v>AA-</v>
          </cell>
          <cell r="D17">
            <v>4066</v>
          </cell>
          <cell r="E17">
            <v>29467</v>
          </cell>
          <cell r="F17">
            <v>154.04</v>
          </cell>
          <cell r="G17">
            <v>2029.2</v>
          </cell>
          <cell r="H17">
            <v>0</v>
          </cell>
          <cell r="I17">
            <v>0</v>
          </cell>
        </row>
        <row r="18">
          <cell r="B18" t="str">
            <v>CAT</v>
          </cell>
          <cell r="C18" t="str">
            <v>A</v>
          </cell>
          <cell r="D18">
            <v>6633</v>
          </cell>
          <cell r="E18">
            <v>41534</v>
          </cell>
          <cell r="F18">
            <v>570.59</v>
          </cell>
          <cell r="G18">
            <v>468.5</v>
          </cell>
          <cell r="H18">
            <v>0</v>
          </cell>
          <cell r="I18">
            <v>1</v>
          </cell>
        </row>
        <row r="19">
          <cell r="B19" t="str">
            <v>AVGO</v>
          </cell>
          <cell r="C19" t="str">
            <v>A-</v>
          </cell>
          <cell r="D19">
            <v>10718</v>
          </cell>
          <cell r="E19">
            <v>64229</v>
          </cell>
          <cell r="F19">
            <v>362.55</v>
          </cell>
          <cell r="G19">
            <v>4722.3999999999996</v>
          </cell>
          <cell r="H19">
            <v>0</v>
          </cell>
          <cell r="I19">
            <v>0</v>
          </cell>
        </row>
        <row r="20">
          <cell r="B20" t="str">
            <v>WELL</v>
          </cell>
          <cell r="C20" t="str">
            <v>A-</v>
          </cell>
          <cell r="D20">
            <v>6806.5</v>
          </cell>
          <cell r="E20">
            <v>18166.8</v>
          </cell>
          <cell r="F20">
            <v>186.35</v>
          </cell>
          <cell r="G20">
            <v>686.3</v>
          </cell>
          <cell r="H20">
            <v>0</v>
          </cell>
          <cell r="I20">
            <v>555.6</v>
          </cell>
        </row>
      </sheetData>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ing Store"/>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__FDSCACHE__"/>
      <sheetName val="Index Highlights Template"/>
      <sheetName val="S&amp;P 1500 IT Index"/>
      <sheetName val="S&amp;P 1500 Index"/>
      <sheetName val="PSIF Industry Classifications"/>
      <sheetName val="PSIF Performance Chart"/>
      <sheetName val="Sector Thesis"/>
      <sheetName val="Fund Highlights Template"/>
      <sheetName val="IGV"/>
      <sheetName val="IXP"/>
      <sheetName val="VGT"/>
      <sheetName val="SOXX"/>
      <sheetName val="PEJ"/>
      <sheetName val="S&amp;P 1500 Data Pull"/>
      <sheetName val="NVIDIA Highlights"/>
      <sheetName val="META Highlights"/>
      <sheetName val="AAPL Highlights"/>
      <sheetName val="Fortinet Highlights"/>
      <sheetName val="CACI Highlights"/>
      <sheetName val="Taiwan Semi Highlights"/>
      <sheetName val="Company Highlights Template"/>
      <sheetName val="Micron Tech Highlights"/>
      <sheetName val="Intel Highlights Template"/>
      <sheetName val="Microsoft Highlights"/>
      <sheetName val="Tencent Highlights"/>
      <sheetName val="Salesforce Highlights"/>
      <sheetName val="Google Overview"/>
      <sheetName val="Adobe Overview"/>
      <sheetName val="Pinterest Highlights"/>
      <sheetName val="Oracle Highlights"/>
      <sheetName val="Nintendo Overview"/>
      <sheetName val="Warner Bros Highlights"/>
      <sheetName val="(PO) Comps Template"/>
      <sheetName val="Communications Comps"/>
      <sheetName val="IT &amp; IT Services Comps"/>
      <sheetName val="Semiconductor Comps"/>
      <sheetName val="Software Comps"/>
      <sheetName val="Entertainment Comps"/>
      <sheetName val="(PO) PE Outlook Template"/>
      <sheetName val="Entertainment PE Outlook"/>
      <sheetName val="Software PE Outlook"/>
      <sheetName val="IT &amp; IT Services PE Outlook"/>
      <sheetName val="Communications PE Outlook"/>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brary Procedures"/>
      <sheetName val="Planning meeting"/>
    </sheetNames>
    <sheetDataSet>
      <sheetData sheetId="0">
        <row r="113">
          <cell r="L113" t="b">
            <v>0</v>
          </cell>
        </row>
      </sheetData>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ibrary Procedures"/>
      <sheetName val="Library Procedures HfMT"/>
      <sheetName val="Movement schedule"/>
      <sheetName val="PPE Movement Schedule"/>
      <sheetName val="Fixed Asset Register"/>
    </sheetNames>
    <sheetDataSet>
      <sheetData sheetId="0" refreshError="1"/>
      <sheetData sheetId="1" refreshError="1">
        <row r="9">
          <cell r="K9" t="b">
            <v>1</v>
          </cell>
        </row>
        <row r="10">
          <cell r="K10" t="b">
            <v>0</v>
          </cell>
        </row>
        <row r="14">
          <cell r="K14" t="b">
            <v>0</v>
          </cell>
        </row>
        <row r="19">
          <cell r="K19" t="b">
            <v>1</v>
          </cell>
        </row>
        <row r="20">
          <cell r="K20" t="b">
            <v>0</v>
          </cell>
        </row>
        <row r="21">
          <cell r="K21" t="b">
            <v>0</v>
          </cell>
        </row>
        <row r="22">
          <cell r="K22" t="b">
            <v>0</v>
          </cell>
        </row>
        <row r="30">
          <cell r="K30" t="b">
            <v>0</v>
          </cell>
        </row>
        <row r="31">
          <cell r="K31" t="b">
            <v>1</v>
          </cell>
        </row>
        <row r="45">
          <cell r="K45" t="b">
            <v>0</v>
          </cell>
        </row>
        <row r="46">
          <cell r="K46" t="b">
            <v>1</v>
          </cell>
        </row>
        <row r="50">
          <cell r="K50" t="b">
            <v>0</v>
          </cell>
        </row>
        <row r="55">
          <cell r="K55" t="b">
            <v>1</v>
          </cell>
        </row>
        <row r="56">
          <cell r="K56" t="b">
            <v>0</v>
          </cell>
        </row>
        <row r="57">
          <cell r="K57" t="b">
            <v>0</v>
          </cell>
        </row>
        <row r="58">
          <cell r="K58" t="b">
            <v>0</v>
          </cell>
        </row>
        <row r="70">
          <cell r="K70" t="b">
            <v>1</v>
          </cell>
        </row>
        <row r="74">
          <cell r="K74" t="b">
            <v>0</v>
          </cell>
        </row>
        <row r="78">
          <cell r="K78" t="b">
            <v>0</v>
          </cell>
        </row>
        <row r="82">
          <cell r="K82" t="b">
            <v>0</v>
          </cell>
        </row>
        <row r="86">
          <cell r="K86" t="b">
            <v>0</v>
          </cell>
        </row>
        <row r="90">
          <cell r="K90" t="b">
            <v>0</v>
          </cell>
        </row>
        <row r="94">
          <cell r="K94" t="b">
            <v>0</v>
          </cell>
        </row>
      </sheetData>
      <sheetData sheetId="2" refreshError="1"/>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brary Procedures"/>
      <sheetName val="Results Template"/>
      <sheetName val="ToD Template"/>
      <sheetName val="Menu Master"/>
      <sheetName val="Targeted Testing Master"/>
      <sheetName val="Non-Statistical Sampling Master"/>
      <sheetName val="Suppl Non-Stat Sample Master"/>
      <sheetName val="Two Step Revenue Testing Master"/>
      <sheetName val="Accept Reject Master"/>
      <sheetName val="First Sample Results Master"/>
      <sheetName val="Global Data"/>
    </sheetNames>
    <sheetDataSet>
      <sheetData sheetId="0" refreshError="1"/>
      <sheetData sheetId="1" refreshError="1"/>
      <sheetData sheetId="2" refreshError="1"/>
      <sheetData sheetId="3" refreshError="1"/>
      <sheetData sheetId="4" refreshError="1"/>
      <sheetData sheetId="5">
        <row r="50">
          <cell r="C50" t="str">
            <v xml:space="preserve">   ?</v>
          </cell>
        </row>
        <row r="51">
          <cell r="C51" t="str">
            <v>Low</v>
          </cell>
        </row>
        <row r="52">
          <cell r="C52" t="str">
            <v>Moderate</v>
          </cell>
        </row>
        <row r="53">
          <cell r="C53" t="str">
            <v>High</v>
          </cell>
        </row>
        <row r="63">
          <cell r="C63">
            <v>1</v>
          </cell>
        </row>
      </sheetData>
      <sheetData sheetId="6" refreshError="1"/>
      <sheetData sheetId="7">
        <row r="45">
          <cell r="T45">
            <v>0</v>
          </cell>
        </row>
        <row r="47">
          <cell r="E47">
            <v>0</v>
          </cell>
        </row>
        <row r="85">
          <cell r="C85">
            <v>0</v>
          </cell>
        </row>
        <row r="87">
          <cell r="C87">
            <v>0</v>
          </cell>
        </row>
      </sheetData>
      <sheetData sheetId="8" refreshError="1"/>
      <sheetData sheetId="9" refreshError="1"/>
      <sheetData sheetId="10">
        <row r="92">
          <cell r="B92" t="str">
            <v xml:space="preserve">   ?</v>
          </cell>
        </row>
        <row r="93">
          <cell r="B93" t="str">
            <v>Low</v>
          </cell>
        </row>
        <row r="94">
          <cell r="B94" t="str">
            <v>Moderate</v>
          </cell>
        </row>
        <row r="95">
          <cell r="B95" t="str">
            <v>High</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Pack ID sht"/>
      <sheetName val="Front Cover"/>
      <sheetName val="Index"/>
      <sheetName val="Disclaimer"/>
      <sheetName val="Pages 9,13 &amp; 15"/>
      <sheetName val="Pages 8 &amp; 14"/>
      <sheetName val="Pages 9, 17 &amp; 18"/>
      <sheetName val="Page 20"/>
      <sheetName val="Pages 9 &amp; 19"/>
      <sheetName val="Pages 21 &amp; 22"/>
      <sheetName val="Page 23"/>
      <sheetName val="Page 24"/>
      <sheetName val="Pages 26, 27 &amp; 45"/>
      <sheetName val="Page 28"/>
      <sheetName val="Page 34"/>
      <sheetName val="Page 35"/>
      <sheetName val="Page 36"/>
      <sheetName val="Page 37"/>
      <sheetName val="Page 38"/>
      <sheetName val="Page 39"/>
      <sheetName val="Page 40"/>
      <sheetName val="Page 41"/>
      <sheetName val="Page 42 (CoS)"/>
      <sheetName val="Pages 8 &amp; 42 (Headcount)"/>
      <sheetName val="Page 43"/>
      <sheetName val="Page 42 (Avg. Salary)"/>
      <sheetName val="Page 43 (O.heads by type)"/>
      <sheetName val="Page 44"/>
      <sheetName val="Page 46"/>
      <sheetName val="Page 47"/>
    </sheetNames>
    <sheetDataSet>
      <sheetData sheetId="0"/>
      <sheetData sheetId="1"/>
      <sheetData sheetId="2"/>
      <sheetData sheetId="3"/>
      <sheetData sheetId="4"/>
      <sheetData sheetId="5"/>
      <sheetData sheetId="6">
        <row r="1">
          <cell r="B1" t="str">
            <v>Quality of earnings</v>
          </cell>
        </row>
        <row r="3">
          <cell r="B3" t="str">
            <v>EUR in thousands</v>
          </cell>
          <cell r="C3" t="str">
            <v>Ref.</v>
          </cell>
          <cell r="D3" t="str">
            <v>FY19
Act.</v>
          </cell>
          <cell r="E3" t="str">
            <v>FY20
Act.</v>
          </cell>
          <cell r="F3" t="str">
            <v>LTM
Aug-21
Act.</v>
          </cell>
          <cell r="G3" t="str">
            <v>FY21B
Budget</v>
          </cell>
          <cell r="H3" t="str">
            <v>FY21F 
(8+4)
F'cast.</v>
          </cell>
        </row>
        <row r="5">
          <cell r="B5" t="str">
            <v>Reported EBITDA</v>
          </cell>
          <cell r="D5">
            <v>197.2551869999993</v>
          </cell>
          <cell r="E5">
            <v>286.46054000000061</v>
          </cell>
          <cell r="F5">
            <v>1312.0817200000024</v>
          </cell>
          <cell r="G5">
            <v>1006.8794599999993</v>
          </cell>
          <cell r="H5">
            <v>1400.2101399999992</v>
          </cell>
        </row>
        <row r="8">
          <cell r="B8" t="str">
            <v>PwC adjustments</v>
          </cell>
        </row>
        <row r="10">
          <cell r="B10" t="str">
            <v>FY20 Revenue cut-off</v>
          </cell>
          <cell r="C10">
            <v>1</v>
          </cell>
          <cell r="D10">
            <v>0</v>
          </cell>
          <cell r="E10">
            <v>-26.699000000000002</v>
          </cell>
          <cell r="F10">
            <v>0</v>
          </cell>
          <cell r="G10">
            <v>26.699000000000002</v>
          </cell>
          <cell r="H10">
            <v>26.699000000000002</v>
          </cell>
        </row>
        <row r="11">
          <cell r="B11" t="str">
            <v>FY19 Revenue cut-off</v>
          </cell>
          <cell r="D11">
            <v>16.638999999999999</v>
          </cell>
          <cell r="E11">
            <v>-16.638999999999999</v>
          </cell>
          <cell r="F11">
            <v>0</v>
          </cell>
          <cell r="G11">
            <v>0</v>
          </cell>
          <cell r="H11">
            <v>0</v>
          </cell>
        </row>
        <row r="12">
          <cell r="B12" t="str">
            <v>PwC adjustments (+/- n.q.)</v>
          </cell>
          <cell r="D12">
            <v>16.638999999999999</v>
          </cell>
          <cell r="E12">
            <v>-43.338000000000001</v>
          </cell>
          <cell r="F12">
            <v>0</v>
          </cell>
          <cell r="G12">
            <v>26.699000000000002</v>
          </cell>
          <cell r="H12">
            <v>26.699000000000002</v>
          </cell>
        </row>
        <row r="14">
          <cell r="B14" t="str">
            <v>PwC adjusted EBITDA (+/- n.q.)</v>
          </cell>
          <cell r="D14">
            <v>213.89418699999931</v>
          </cell>
          <cell r="E14">
            <v>243.12254000000061</v>
          </cell>
          <cell r="F14">
            <v>1312.0817200000024</v>
          </cell>
          <cell r="G14">
            <v>1033.5784599999993</v>
          </cell>
          <cell r="H14">
            <v>1426.9091399999993</v>
          </cell>
        </row>
        <row r="17">
          <cell r="B17" t="str">
            <v xml:space="preserve">Other items for consideration - </v>
          </cell>
        </row>
        <row r="19">
          <cell r="B19" t="str">
            <v>Project overruns - change orders</v>
          </cell>
          <cell r="C19">
            <v>2</v>
          </cell>
          <cell r="D19">
            <v>0</v>
          </cell>
          <cell r="E19">
            <v>0</v>
          </cell>
          <cell r="F19" t="str">
            <v>-n.q.</v>
          </cell>
          <cell r="G19" t="str">
            <v>-n.q.</v>
          </cell>
          <cell r="H19" t="str">
            <v>-n.q.</v>
          </cell>
        </row>
        <row r="20">
          <cell r="B20" t="str">
            <v>Executive team - pay increase</v>
          </cell>
          <cell r="C20">
            <v>3</v>
          </cell>
          <cell r="D20">
            <v>0</v>
          </cell>
          <cell r="E20" t="str">
            <v>-n.q.</v>
          </cell>
          <cell r="F20" t="str">
            <v>-n.q.</v>
          </cell>
          <cell r="G20">
            <v>0</v>
          </cell>
          <cell r="H20">
            <v>0</v>
          </cell>
        </row>
        <row r="21">
          <cell r="B21" t="str">
            <v xml:space="preserve">FY21F outperformance </v>
          </cell>
          <cell r="C21">
            <v>4</v>
          </cell>
          <cell r="D21">
            <v>0</v>
          </cell>
          <cell r="E21">
            <v>0</v>
          </cell>
          <cell r="F21">
            <v>0</v>
          </cell>
          <cell r="G21">
            <v>424.95068999999819</v>
          </cell>
          <cell r="H21">
            <v>31.620009999998274</v>
          </cell>
        </row>
        <row r="22">
          <cell r="B22" t="str">
            <v>Illustrative COVID-19 assessment:</v>
          </cell>
        </row>
        <row r="23">
          <cell r="B23" t="str">
            <v>Revenue impact - Re-phasing</v>
          </cell>
          <cell r="C23">
            <v>5</v>
          </cell>
          <cell r="D23">
            <v>0</v>
          </cell>
          <cell r="E23" t="str">
            <v>+n.q.</v>
          </cell>
          <cell r="F23" t="str">
            <v>-n.q.</v>
          </cell>
          <cell r="G23" t="str">
            <v>-n.q.</v>
          </cell>
          <cell r="H23" t="str">
            <v>-n.q.</v>
          </cell>
        </row>
        <row r="24">
          <cell r="B24" t="str">
            <v>Revenue impact - Eli Lilly</v>
          </cell>
          <cell r="C24">
            <v>6</v>
          </cell>
          <cell r="D24">
            <v>0</v>
          </cell>
          <cell r="E24">
            <v>0</v>
          </cell>
          <cell r="F24" t="str">
            <v>-n.q.</v>
          </cell>
          <cell r="G24">
            <v>0</v>
          </cell>
          <cell r="H24">
            <v>0</v>
          </cell>
        </row>
        <row r="25">
          <cell r="B25" t="str">
            <v>Reduced hours - Staff salaries</v>
          </cell>
          <cell r="C25">
            <v>7</v>
          </cell>
          <cell r="D25">
            <v>0</v>
          </cell>
          <cell r="E25">
            <v>-338.99999999999977</v>
          </cell>
          <cell r="F25">
            <v>-84.000000000000227</v>
          </cell>
          <cell r="G25">
            <v>0</v>
          </cell>
          <cell r="H25">
            <v>0</v>
          </cell>
        </row>
        <row r="26">
          <cell r="B26" t="str">
            <v>Reduced hours - Director's salaries</v>
          </cell>
          <cell r="D26">
            <v>0</v>
          </cell>
          <cell r="E26">
            <v>-58.237077333789671</v>
          </cell>
          <cell r="F26">
            <v>-8.4381513476512282</v>
          </cell>
          <cell r="G26">
            <v>0</v>
          </cell>
          <cell r="H26">
            <v>0</v>
          </cell>
        </row>
        <row r="27">
          <cell r="B27" t="str">
            <v>Rates rebate - Dec-20</v>
          </cell>
          <cell r="C27">
            <v>8</v>
          </cell>
          <cell r="D27">
            <v>0</v>
          </cell>
          <cell r="E27">
            <v>-17.873000000000001</v>
          </cell>
          <cell r="F27">
            <v>-17.873000000000001</v>
          </cell>
          <cell r="G27">
            <v>0</v>
          </cell>
          <cell r="H27">
            <v>0</v>
          </cell>
        </row>
        <row r="28">
          <cell r="B28" t="str">
            <v>Other income (Furlough - EWSS)</v>
          </cell>
          <cell r="C28">
            <v>9</v>
          </cell>
          <cell r="D28">
            <v>0</v>
          </cell>
          <cell r="E28">
            <v>-27.606850000000001</v>
          </cell>
          <cell r="F28">
            <v>-27.606850000000001</v>
          </cell>
          <cell r="G28">
            <v>0</v>
          </cell>
          <cell r="H28">
            <v>0</v>
          </cell>
        </row>
        <row r="29">
          <cell r="B29" t="str">
            <v>Travel expenses</v>
          </cell>
          <cell r="C29">
            <v>10</v>
          </cell>
          <cell r="D29">
            <v>0</v>
          </cell>
          <cell r="E29" t="str">
            <v>-n.q.</v>
          </cell>
          <cell r="F29" t="str">
            <v>-n.q.</v>
          </cell>
          <cell r="G29" t="str">
            <v>-n.q.</v>
          </cell>
          <cell r="H29" t="str">
            <v>-n.q.</v>
          </cell>
        </row>
      </sheetData>
      <sheetData sheetId="7"/>
      <sheetData sheetId="8"/>
      <sheetData sheetId="9"/>
      <sheetData sheetId="10"/>
      <sheetData sheetId="11">
        <row r="1">
          <cell r="B1" t="str">
            <v>Net cash / (debt)</v>
          </cell>
        </row>
        <row r="3">
          <cell r="B3" t="str">
            <v>EUR in thousands</v>
          </cell>
          <cell r="C3" t="str">
            <v>Ref.</v>
          </cell>
          <cell r="D3" t="str">
            <v>Dec-19
Act.</v>
          </cell>
          <cell r="E3" t="str">
            <v>Dec-20 
Act.</v>
          </cell>
          <cell r="F3" t="str">
            <v>Aug-21
Act.</v>
          </cell>
        </row>
        <row r="5">
          <cell r="B5" t="str">
            <v>Deposits &amp; cash</v>
          </cell>
          <cell r="C5">
            <v>1</v>
          </cell>
          <cell r="D5">
            <v>5.02569</v>
          </cell>
          <cell r="E5">
            <v>0</v>
          </cell>
          <cell r="F5">
            <v>0</v>
          </cell>
        </row>
        <row r="6">
          <cell r="B6" t="str">
            <v>Cash at bank</v>
          </cell>
          <cell r="C6">
            <v>2</v>
          </cell>
          <cell r="D6">
            <v>157.58096</v>
          </cell>
          <cell r="E6">
            <v>645.47474</v>
          </cell>
          <cell r="F6">
            <v>515.51434999999992</v>
          </cell>
        </row>
        <row r="7">
          <cell r="B7" t="str">
            <v>Credit card</v>
          </cell>
          <cell r="C7">
            <v>3</v>
          </cell>
          <cell r="D7">
            <v>-5.47424</v>
          </cell>
          <cell r="E7">
            <v>-2.7943699999999998</v>
          </cell>
          <cell r="F7">
            <v>2.0936300000000001</v>
          </cell>
        </row>
        <row r="8">
          <cell r="B8" t="str">
            <v>Cash &amp; cash equivalents</v>
          </cell>
          <cell r="D8">
            <v>157.13240999999999</v>
          </cell>
          <cell r="E8">
            <v>642.68037000000004</v>
          </cell>
          <cell r="F8">
            <v>517.60797999999988</v>
          </cell>
        </row>
        <row r="10">
          <cell r="B10" t="str">
            <v>Director's loan</v>
          </cell>
          <cell r="C10" t="str">
            <v>4</v>
          </cell>
          <cell r="D10">
            <v>14.2</v>
          </cell>
          <cell r="E10">
            <v>12.85</v>
          </cell>
          <cell r="F10">
            <v>9.25</v>
          </cell>
        </row>
        <row r="11">
          <cell r="B11" t="str">
            <v>Loans payable to directors</v>
          </cell>
          <cell r="C11" t="str">
            <v>5</v>
          </cell>
          <cell r="D11">
            <v>0</v>
          </cell>
          <cell r="E11">
            <v>0</v>
          </cell>
          <cell r="F11">
            <v>-100</v>
          </cell>
        </row>
        <row r="12">
          <cell r="B12" t="str">
            <v>Amounts payable to directors</v>
          </cell>
          <cell r="C12" t="str">
            <v>6</v>
          </cell>
          <cell r="D12">
            <v>-200</v>
          </cell>
          <cell r="E12">
            <v>-46</v>
          </cell>
          <cell r="F12">
            <v>-46</v>
          </cell>
        </row>
        <row r="13">
          <cell r="B13" t="str">
            <v>Corporation tax</v>
          </cell>
          <cell r="C13" t="str">
            <v>7</v>
          </cell>
          <cell r="D13">
            <v>47.099449999999997</v>
          </cell>
          <cell r="E13">
            <v>49.337449999999997</v>
          </cell>
          <cell r="F13">
            <v>-0.59254999999999991</v>
          </cell>
        </row>
        <row r="14">
          <cell r="B14" t="str">
            <v>Motor vehicle finance leases</v>
          </cell>
          <cell r="C14" t="str">
            <v>8</v>
          </cell>
          <cell r="D14">
            <v>-43.556939999999997</v>
          </cell>
          <cell r="E14">
            <v>-18.91808</v>
          </cell>
          <cell r="F14">
            <v>0</v>
          </cell>
        </row>
        <row r="15">
          <cell r="B15" t="str">
            <v>Reported net cash/ (debt)</v>
          </cell>
          <cell r="D15">
            <v>-25.125080000000018</v>
          </cell>
          <cell r="E15">
            <v>639.94974000000002</v>
          </cell>
          <cell r="F15">
            <v>380.26542999999987</v>
          </cell>
        </row>
        <row r="17">
          <cell r="B17" t="str">
            <v>Cash/ (debt) like items</v>
          </cell>
        </row>
        <row r="19">
          <cell r="B19" t="str">
            <v>EWSS accrual</v>
          </cell>
          <cell r="C19" t="str">
            <v>9</v>
          </cell>
          <cell r="D19">
            <v>0</v>
          </cell>
          <cell r="E19">
            <v>0</v>
          </cell>
          <cell r="F19">
            <v>-29.90006</v>
          </cell>
        </row>
        <row r="20">
          <cell r="B20" t="str">
            <v>Director PRSI - NIC tax exposure</v>
          </cell>
          <cell r="C20" t="str">
            <v>10</v>
          </cell>
          <cell r="D20" t="str">
            <v>n.q.</v>
          </cell>
          <cell r="E20" t="str">
            <v>n.q.</v>
          </cell>
          <cell r="F20">
            <v>-52</v>
          </cell>
        </row>
        <row r="21">
          <cell r="B21" t="str">
            <v>Swiss VAT underpayment</v>
          </cell>
          <cell r="C21" t="str">
            <v>11</v>
          </cell>
          <cell r="D21" t="str">
            <v>n.q.</v>
          </cell>
          <cell r="E21" t="str">
            <v>n.q.</v>
          </cell>
          <cell r="F21">
            <v>-23</v>
          </cell>
        </row>
        <row r="22">
          <cell r="B22" t="str">
            <v>Shareholder expenses</v>
          </cell>
          <cell r="C22" t="str">
            <v>12</v>
          </cell>
          <cell r="D22" t="str">
            <v>n.q.</v>
          </cell>
          <cell r="E22" t="str">
            <v>n.q.</v>
          </cell>
          <cell r="F22">
            <v>-8</v>
          </cell>
        </row>
        <row r="23">
          <cell r="B23" t="str">
            <v>Adjusted net cash/ (debt)</v>
          </cell>
          <cell r="D23">
            <v>-25.125080000000018</v>
          </cell>
          <cell r="E23">
            <v>639.94974000000002</v>
          </cell>
          <cell r="F23">
            <v>267.36536999999987</v>
          </cell>
        </row>
        <row r="26">
          <cell r="B26" t="str">
            <v>Other items for consideration</v>
          </cell>
        </row>
        <row r="28">
          <cell r="B28" t="str">
            <v>Rent deposits</v>
          </cell>
          <cell r="C28" t="str">
            <v>13</v>
          </cell>
          <cell r="D28">
            <v>15.875</v>
          </cell>
          <cell r="E28">
            <v>15.875</v>
          </cell>
          <cell r="F28">
            <v>15.875</v>
          </cell>
        </row>
        <row r="29">
          <cell r="B29" t="str">
            <v>Dilapidations</v>
          </cell>
          <cell r="C29" t="str">
            <v>14</v>
          </cell>
          <cell r="D29">
            <v>0</v>
          </cell>
          <cell r="E29">
            <v>0</v>
          </cell>
          <cell r="F29" t="str">
            <v>-n.q.</v>
          </cell>
        </row>
        <row r="30">
          <cell r="B30" t="str">
            <v>Deferred tax</v>
          </cell>
          <cell r="C30" t="str">
            <v>15</v>
          </cell>
          <cell r="D30">
            <v>63.250999999999998</v>
          </cell>
          <cell r="E30">
            <v>63.250999999999998</v>
          </cell>
          <cell r="F30">
            <v>17.324000000000002</v>
          </cell>
        </row>
      </sheetData>
      <sheetData sheetId="12">
        <row r="1">
          <cell r="B1" t="str">
            <v>Monthly Net Working Capital</v>
          </cell>
        </row>
        <row r="3">
          <cell r="AK3" t="str">
            <v>Approach (A)</v>
          </cell>
          <cell r="AO3" t="str">
            <v>Approach (B)</v>
          </cell>
          <cell r="AV3" t="str">
            <v>(A)</v>
          </cell>
          <cell r="AX3" t="str">
            <v>(B)</v>
          </cell>
        </row>
        <row r="5">
          <cell r="B5" t="str">
            <v>EUR in thousands</v>
          </cell>
          <cell r="C5" t="str">
            <v>Adjustment Category</v>
          </cell>
          <cell r="D5" t="str">
            <v>Ref.</v>
          </cell>
          <cell r="E5">
            <v>43466</v>
          </cell>
          <cell r="F5">
            <v>43524</v>
          </cell>
          <cell r="G5">
            <v>43555</v>
          </cell>
          <cell r="H5">
            <v>43585</v>
          </cell>
          <cell r="I5">
            <v>43616</v>
          </cell>
          <cell r="J5">
            <v>43646</v>
          </cell>
          <cell r="K5">
            <v>43677</v>
          </cell>
          <cell r="L5">
            <v>43708</v>
          </cell>
          <cell r="M5">
            <v>43738</v>
          </cell>
          <cell r="N5">
            <v>43769</v>
          </cell>
          <cell r="O5">
            <v>43799</v>
          </cell>
          <cell r="P5">
            <v>43830</v>
          </cell>
          <cell r="Q5">
            <v>43861</v>
          </cell>
          <cell r="R5">
            <v>43890</v>
          </cell>
          <cell r="S5">
            <v>43921</v>
          </cell>
          <cell r="T5">
            <v>43951</v>
          </cell>
          <cell r="U5">
            <v>43982</v>
          </cell>
          <cell r="V5">
            <v>44012</v>
          </cell>
          <cell r="W5">
            <v>44043</v>
          </cell>
          <cell r="X5">
            <v>44074</v>
          </cell>
          <cell r="Y5">
            <v>44104</v>
          </cell>
          <cell r="Z5">
            <v>44135</v>
          </cell>
          <cell r="AA5">
            <v>44165</v>
          </cell>
          <cell r="AB5">
            <v>44196</v>
          </cell>
          <cell r="AC5">
            <v>44227</v>
          </cell>
          <cell r="AD5">
            <v>44255</v>
          </cell>
          <cell r="AE5">
            <v>44286</v>
          </cell>
          <cell r="AF5">
            <v>44316</v>
          </cell>
          <cell r="AG5">
            <v>44347</v>
          </cell>
          <cell r="AH5">
            <v>44377</v>
          </cell>
          <cell r="AI5">
            <v>44408</v>
          </cell>
          <cell r="AJ5">
            <v>44439</v>
          </cell>
          <cell r="AK5">
            <v>44469</v>
          </cell>
          <cell r="AL5">
            <v>44500</v>
          </cell>
          <cell r="AM5">
            <v>44530</v>
          </cell>
          <cell r="AN5">
            <v>44561</v>
          </cell>
          <cell r="AO5">
            <v>44469</v>
          </cell>
          <cell r="AP5">
            <v>44500</v>
          </cell>
          <cell r="AQ5">
            <v>44530</v>
          </cell>
          <cell r="AR5">
            <v>44561</v>
          </cell>
          <cell r="AT5" t="str">
            <v>LTM
Aug-21
Avg.</v>
          </cell>
          <cell r="AV5" t="str">
            <v>FY21
Avg.</v>
          </cell>
          <cell r="AX5" t="str">
            <v>FY21
Avg.</v>
          </cell>
        </row>
        <row r="7">
          <cell r="B7" t="str">
            <v>Reported NWC</v>
          </cell>
        </row>
        <row r="8">
          <cell r="B8" t="str">
            <v>Trade debtors</v>
          </cell>
          <cell r="C8" t="str">
            <v>Trade debtors</v>
          </cell>
          <cell r="E8">
            <v>977.07561000000032</v>
          </cell>
          <cell r="F8">
            <v>1435.8290200000001</v>
          </cell>
          <cell r="G8">
            <v>1550.6032399999999</v>
          </cell>
          <cell r="H8">
            <v>1854.10554</v>
          </cell>
          <cell r="I8">
            <v>1162.0385900000001</v>
          </cell>
          <cell r="J8">
            <v>1271.14843</v>
          </cell>
          <cell r="K8">
            <v>1230.2839099999999</v>
          </cell>
          <cell r="L8">
            <v>1301.636</v>
          </cell>
          <cell r="M8">
            <v>1122.8391200000001</v>
          </cell>
          <cell r="N8">
            <v>1000.60888</v>
          </cell>
          <cell r="O8">
            <v>1489.5706599999999</v>
          </cell>
          <cell r="P8">
            <v>1586.3601200000001</v>
          </cell>
          <cell r="Q8">
            <v>1398.5010199999999</v>
          </cell>
          <cell r="R8">
            <v>1507.05375</v>
          </cell>
          <cell r="S8">
            <v>1509.18824</v>
          </cell>
          <cell r="T8">
            <v>873.79426999999998</v>
          </cell>
          <cell r="U8">
            <v>890.10169999999994</v>
          </cell>
          <cell r="V8">
            <v>775.42661999999996</v>
          </cell>
          <cell r="W8">
            <v>894.93799000000001</v>
          </cell>
          <cell r="X8">
            <v>751.20706000000007</v>
          </cell>
          <cell r="Y8">
            <v>843.58427000000006</v>
          </cell>
          <cell r="Z8">
            <v>1206.5773300000001</v>
          </cell>
          <cell r="AA8">
            <v>1325.8022800000001</v>
          </cell>
          <cell r="AB8">
            <v>1215.0282099999999</v>
          </cell>
          <cell r="AC8">
            <v>1363.46496</v>
          </cell>
          <cell r="AD8">
            <v>1547.3210300000001</v>
          </cell>
          <cell r="AE8">
            <v>1382.4913899999999</v>
          </cell>
          <cell r="AF8">
            <v>1610.8148799999999</v>
          </cell>
          <cell r="AG8">
            <v>1860.6024600000001</v>
          </cell>
          <cell r="AH8">
            <v>1818.71162</v>
          </cell>
          <cell r="AI8">
            <v>2075.9576999999999</v>
          </cell>
          <cell r="AJ8">
            <v>2509.07809</v>
          </cell>
          <cell r="AK8">
            <v>1730.2172348777362</v>
          </cell>
          <cell r="AL8">
            <v>1698.323829626534</v>
          </cell>
          <cell r="AM8">
            <v>1693.1411512732132</v>
          </cell>
          <cell r="AN8">
            <v>1387.3631284273094</v>
          </cell>
          <cell r="AO8">
            <v>1798.0584687994556</v>
          </cell>
          <cell r="AP8">
            <v>1823.7450183537335</v>
          </cell>
          <cell r="AQ8">
            <v>1759.5286444680387</v>
          </cell>
          <cell r="AR8">
            <v>1489.8198741481203</v>
          </cell>
          <cell r="AT8">
            <v>1563.2861849999999</v>
          </cell>
          <cell r="AV8">
            <v>1723.1239561837328</v>
          </cell>
          <cell r="AX8">
            <v>1753.2995113141124</v>
          </cell>
        </row>
        <row r="9">
          <cell r="B9" t="str">
            <v>Prepayments</v>
          </cell>
          <cell r="C9" t="str">
            <v>Prepayments</v>
          </cell>
          <cell r="E9">
            <v>77.186470000000014</v>
          </cell>
          <cell r="F9">
            <v>74.60445</v>
          </cell>
          <cell r="G9">
            <v>65.819829999999996</v>
          </cell>
          <cell r="H9">
            <v>69.370809999999992</v>
          </cell>
          <cell r="I9">
            <v>66.5321</v>
          </cell>
          <cell r="J9">
            <v>56.012339999999995</v>
          </cell>
          <cell r="K9">
            <v>56.824690000000004</v>
          </cell>
          <cell r="L9">
            <v>48.817500000000003</v>
          </cell>
          <cell r="M9">
            <v>38.0032</v>
          </cell>
          <cell r="N9">
            <v>48.058709999999998</v>
          </cell>
          <cell r="O9">
            <v>44.695239999999998</v>
          </cell>
          <cell r="P9">
            <v>46.124629999999996</v>
          </cell>
          <cell r="Q9">
            <v>80.18535</v>
          </cell>
          <cell r="R9">
            <v>70.729009999999988</v>
          </cell>
          <cell r="S9">
            <v>66.070619999999991</v>
          </cell>
          <cell r="T9">
            <v>89.727919999999997</v>
          </cell>
          <cell r="U9">
            <v>79.889259999999993</v>
          </cell>
          <cell r="V9">
            <v>90.797020000000003</v>
          </cell>
          <cell r="W9">
            <v>97.747600000000006</v>
          </cell>
          <cell r="X9">
            <v>87.279110000000003</v>
          </cell>
          <cell r="Y9">
            <v>88.355929999999987</v>
          </cell>
          <cell r="Z9">
            <v>102.92989999999999</v>
          </cell>
          <cell r="AA9">
            <v>63.05068</v>
          </cell>
          <cell r="AB9">
            <v>77.849630000000005</v>
          </cell>
          <cell r="AC9">
            <v>86.749859999999998</v>
          </cell>
          <cell r="AD9">
            <v>81.826460000000012</v>
          </cell>
          <cell r="AE9">
            <v>81.212000000000003</v>
          </cell>
          <cell r="AF9">
            <v>82.492740000000012</v>
          </cell>
          <cell r="AG9">
            <v>72.414190000000005</v>
          </cell>
          <cell r="AH9">
            <v>146.54222000000001</v>
          </cell>
          <cell r="AI9">
            <v>121.37848</v>
          </cell>
          <cell r="AJ9">
            <v>117.2633</v>
          </cell>
          <cell r="AK9">
            <v>98.734906249999995</v>
          </cell>
          <cell r="AL9">
            <v>98.734906249999995</v>
          </cell>
          <cell r="AM9">
            <v>98.734906249999995</v>
          </cell>
          <cell r="AN9">
            <v>98.734906249999995</v>
          </cell>
          <cell r="AO9">
            <v>128.17680321300548</v>
          </cell>
          <cell r="AP9">
            <v>130.0079004017627</v>
          </cell>
          <cell r="AQ9">
            <v>125.43015742986965</v>
          </cell>
          <cell r="AR9">
            <v>106.20363694791882</v>
          </cell>
          <cell r="AT9">
            <v>93.505449166666665</v>
          </cell>
          <cell r="AV9">
            <v>98.734906249999995</v>
          </cell>
          <cell r="AX9">
            <v>106.64147899937973</v>
          </cell>
        </row>
        <row r="10">
          <cell r="B10" t="str">
            <v>Accrued income</v>
          </cell>
          <cell r="C10" t="str">
            <v>Accrued income</v>
          </cell>
          <cell r="E10">
            <v>456.97603999999984</v>
          </cell>
          <cell r="F10">
            <v>327.90915000000001</v>
          </cell>
          <cell r="G10">
            <v>295.13015000000001</v>
          </cell>
          <cell r="H10">
            <v>325.13015000000001</v>
          </cell>
          <cell r="I10">
            <v>503.87415000000004</v>
          </cell>
          <cell r="J10">
            <v>503.93882000000002</v>
          </cell>
          <cell r="K10">
            <v>272.96181999999999</v>
          </cell>
          <cell r="L10">
            <v>304.84782000000001</v>
          </cell>
          <cell r="M10">
            <v>238.22382000000002</v>
          </cell>
          <cell r="N10">
            <v>326.63682</v>
          </cell>
          <cell r="O10">
            <v>50.123330000000003</v>
          </cell>
          <cell r="P10">
            <v>80.605329999999995</v>
          </cell>
          <cell r="Q10">
            <v>16.105329999999999</v>
          </cell>
          <cell r="R10">
            <v>43.575330000000001</v>
          </cell>
          <cell r="S10">
            <v>43.575330000000001</v>
          </cell>
          <cell r="T10">
            <v>103.52158</v>
          </cell>
          <cell r="U10">
            <v>211.86308</v>
          </cell>
          <cell r="V10">
            <v>189.33783</v>
          </cell>
          <cell r="W10">
            <v>119.59333000000001</v>
          </cell>
          <cell r="X10">
            <v>86.343330000000009</v>
          </cell>
          <cell r="Y10">
            <v>122.17783</v>
          </cell>
          <cell r="Z10">
            <v>72.997330000000005</v>
          </cell>
          <cell r="AA10">
            <v>151.03632999999999</v>
          </cell>
          <cell r="AB10">
            <v>144.63911999999999</v>
          </cell>
          <cell r="AC10">
            <v>95.965330000000009</v>
          </cell>
          <cell r="AD10">
            <v>105.96533000000001</v>
          </cell>
          <cell r="AE10">
            <v>267.40520000000004</v>
          </cell>
          <cell r="AF10">
            <v>217.27257999999998</v>
          </cell>
          <cell r="AG10">
            <v>293.79487999999998</v>
          </cell>
          <cell r="AH10">
            <v>292.49584000000004</v>
          </cell>
          <cell r="AI10">
            <v>110.20434</v>
          </cell>
          <cell r="AJ10">
            <v>146.67498999999998</v>
          </cell>
          <cell r="AK10">
            <v>191.22231124999999</v>
          </cell>
          <cell r="AL10">
            <v>191.22231124999999</v>
          </cell>
          <cell r="AM10">
            <v>191.22231124999999</v>
          </cell>
          <cell r="AN10">
            <v>191.22231124999999</v>
          </cell>
          <cell r="AO10">
            <v>194.26431141985003</v>
          </cell>
          <cell r="AP10">
            <v>197.03951586870502</v>
          </cell>
          <cell r="AQ10">
            <v>190.10150474656751</v>
          </cell>
          <cell r="AR10">
            <v>160.96185803359003</v>
          </cell>
          <cell r="AT10">
            <v>168.38575833333334</v>
          </cell>
          <cell r="AV10">
            <v>191.22231124999999</v>
          </cell>
          <cell r="AX10">
            <v>189.34547333905937</v>
          </cell>
        </row>
        <row r="11">
          <cell r="B11" t="str">
            <v>Trade creditors &amp; accruals</v>
          </cell>
          <cell r="C11" t="str">
            <v>Trade creditors &amp; accruals</v>
          </cell>
          <cell r="E11">
            <v>-604.16980000000001</v>
          </cell>
          <cell r="F11">
            <v>-663.45752000000005</v>
          </cell>
          <cell r="G11">
            <v>-665.67087000000004</v>
          </cell>
          <cell r="H11">
            <v>-615.51463000000001</v>
          </cell>
          <cell r="I11">
            <v>-521.31448999999998</v>
          </cell>
          <cell r="J11">
            <v>-476.89241999999996</v>
          </cell>
          <cell r="K11">
            <v>-434.77654999999999</v>
          </cell>
          <cell r="L11">
            <v>-462.91194999999999</v>
          </cell>
          <cell r="M11">
            <v>-403.01906000000002</v>
          </cell>
          <cell r="N11">
            <v>-310.21537999999998</v>
          </cell>
          <cell r="O11">
            <v>-338.78697</v>
          </cell>
          <cell r="P11">
            <v>-338.56392999999997</v>
          </cell>
          <cell r="Q11">
            <v>-417.23376999999999</v>
          </cell>
          <cell r="R11">
            <v>-407.81857000000002</v>
          </cell>
          <cell r="S11">
            <v>-463.75373999999999</v>
          </cell>
          <cell r="T11">
            <v>-367.0061</v>
          </cell>
          <cell r="U11">
            <v>-396.30834999999996</v>
          </cell>
          <cell r="V11">
            <v>-393.44292999999999</v>
          </cell>
          <cell r="W11">
            <v>-370.96816999999999</v>
          </cell>
          <cell r="X11">
            <v>-304.23187000000001</v>
          </cell>
          <cell r="Y11">
            <v>-402.34045000000003</v>
          </cell>
          <cell r="Z11">
            <v>-499.74234999999999</v>
          </cell>
          <cell r="AA11">
            <v>-621.70907</v>
          </cell>
          <cell r="AB11">
            <v>-663.22255000000007</v>
          </cell>
          <cell r="AC11">
            <v>-668.76292000000001</v>
          </cell>
          <cell r="AD11">
            <v>-705.15593000000001</v>
          </cell>
          <cell r="AE11">
            <v>-750.08425</v>
          </cell>
          <cell r="AF11">
            <v>-819.84699000000001</v>
          </cell>
          <cell r="AG11">
            <v>-848.21716000000004</v>
          </cell>
          <cell r="AH11">
            <v>-1033.25918</v>
          </cell>
          <cell r="AI11">
            <v>-954.5095</v>
          </cell>
          <cell r="AJ11">
            <v>-859.94047</v>
          </cell>
          <cell r="AK11">
            <v>-924.39474448028454</v>
          </cell>
          <cell r="AL11">
            <v>-799.94780174375694</v>
          </cell>
          <cell r="AM11">
            <v>-826.61272846854888</v>
          </cell>
          <cell r="AN11">
            <v>-743.76072445364036</v>
          </cell>
          <cell r="AO11">
            <v>-769.83169291277329</v>
          </cell>
          <cell r="AP11">
            <v>-780.8292885258129</v>
          </cell>
          <cell r="AQ11">
            <v>-753.33529949321394</v>
          </cell>
          <cell r="AR11">
            <v>-637.86054555629789</v>
          </cell>
          <cell r="AT11">
            <v>-735.56590166666672</v>
          </cell>
          <cell r="AV11">
            <v>-827.87436659551929</v>
          </cell>
          <cell r="AX11">
            <v>-798.46943554067491</v>
          </cell>
        </row>
        <row r="12">
          <cell r="B12" t="str">
            <v>Deferred income</v>
          </cell>
          <cell r="C12" t="str">
            <v>Deferred income</v>
          </cell>
          <cell r="E12">
            <v>-9.6839999999999922</v>
          </cell>
          <cell r="F12">
            <v>0</v>
          </cell>
          <cell r="G12">
            <v>0</v>
          </cell>
          <cell r="H12">
            <v>0</v>
          </cell>
          <cell r="I12">
            <v>0</v>
          </cell>
          <cell r="J12">
            <v>0</v>
          </cell>
          <cell r="K12">
            <v>0</v>
          </cell>
          <cell r="L12">
            <v>0</v>
          </cell>
          <cell r="M12">
            <v>0</v>
          </cell>
          <cell r="N12">
            <v>0</v>
          </cell>
          <cell r="O12">
            <v>0</v>
          </cell>
          <cell r="P12">
            <v>-123.01600000000001</v>
          </cell>
          <cell r="Q12">
            <v>-319.82400000000001</v>
          </cell>
          <cell r="R12">
            <v>-315.82400000000001</v>
          </cell>
          <cell r="S12">
            <v>-210.79400000000001</v>
          </cell>
          <cell r="T12">
            <v>-267.16399999999999</v>
          </cell>
          <cell r="U12">
            <v>-300.37</v>
          </cell>
          <cell r="V12">
            <v>-229.01900000000001</v>
          </cell>
          <cell r="W12">
            <v>-184.98150000000001</v>
          </cell>
          <cell r="X12">
            <v>-104.001</v>
          </cell>
          <cell r="Y12">
            <v>-104.001</v>
          </cell>
          <cell r="Z12">
            <v>-79.751999999999995</v>
          </cell>
          <cell r="AA12">
            <v>-40</v>
          </cell>
          <cell r="AB12">
            <v>0</v>
          </cell>
          <cell r="AC12">
            <v>0</v>
          </cell>
          <cell r="AD12">
            <v>0</v>
          </cell>
          <cell r="AE12">
            <v>0</v>
          </cell>
          <cell r="AF12">
            <v>0</v>
          </cell>
          <cell r="AG12">
            <v>-13</v>
          </cell>
          <cell r="AH12">
            <v>-74</v>
          </cell>
          <cell r="AI12">
            <v>-278</v>
          </cell>
          <cell r="AJ12">
            <v>-278</v>
          </cell>
          <cell r="AK12">
            <v>-80.375</v>
          </cell>
          <cell r="AL12">
            <v>-80.375</v>
          </cell>
          <cell r="AM12">
            <v>-80.375</v>
          </cell>
          <cell r="AN12">
            <v>-80.375</v>
          </cell>
          <cell r="AO12">
            <v>-231.11755771049351</v>
          </cell>
          <cell r="AP12">
            <v>-234.41923710635771</v>
          </cell>
          <cell r="AQ12">
            <v>-226.16503861669725</v>
          </cell>
          <cell r="AR12">
            <v>-191.49740496012322</v>
          </cell>
          <cell r="AT12">
            <v>-72.229416666666665</v>
          </cell>
          <cell r="AV12">
            <v>-80.375</v>
          </cell>
          <cell r="AX12">
            <v>-127.18326986613931</v>
          </cell>
        </row>
        <row r="13">
          <cell r="B13" t="str">
            <v>VAT</v>
          </cell>
          <cell r="C13" t="str">
            <v>VAT</v>
          </cell>
          <cell r="E13">
            <v>59.160910000000001</v>
          </cell>
          <cell r="F13">
            <v>27.417210000000001</v>
          </cell>
          <cell r="G13">
            <v>5.0331000000000001</v>
          </cell>
          <cell r="H13">
            <v>-15.75445</v>
          </cell>
          <cell r="I13">
            <v>23.48733</v>
          </cell>
          <cell r="J13">
            <v>15.772969999999999</v>
          </cell>
          <cell r="K13">
            <v>35.561910000000005</v>
          </cell>
          <cell r="L13">
            <v>46.302109999999999</v>
          </cell>
          <cell r="M13">
            <v>48.525089999999999</v>
          </cell>
          <cell r="N13">
            <v>7.2477499999999999</v>
          </cell>
          <cell r="O13">
            <v>3.6908000000000003</v>
          </cell>
          <cell r="P13">
            <v>14.430719999999999</v>
          </cell>
          <cell r="Q13">
            <v>21.00384</v>
          </cell>
          <cell r="R13">
            <v>21.125709999999998</v>
          </cell>
          <cell r="S13">
            <v>54.785669999999996</v>
          </cell>
          <cell r="T13">
            <v>53.068179999999998</v>
          </cell>
          <cell r="U13">
            <v>15.327860000000001</v>
          </cell>
          <cell r="V13">
            <v>13.213749999999999</v>
          </cell>
          <cell r="W13">
            <v>28.696060000000003</v>
          </cell>
          <cell r="X13">
            <v>36.636399999999995</v>
          </cell>
          <cell r="Y13">
            <v>25.489369999999997</v>
          </cell>
          <cell r="Z13">
            <v>25.95261</v>
          </cell>
          <cell r="AA13">
            <v>39.808879999999995</v>
          </cell>
          <cell r="AB13">
            <v>44.067740000000001</v>
          </cell>
          <cell r="AC13">
            <v>11.07516</v>
          </cell>
          <cell r="AD13">
            <v>23.33623</v>
          </cell>
          <cell r="AE13">
            <v>47.488210000000002</v>
          </cell>
          <cell r="AF13">
            <v>50.78593</v>
          </cell>
          <cell r="AG13">
            <v>-17.39284</v>
          </cell>
          <cell r="AH13">
            <v>-72.434600000000003</v>
          </cell>
          <cell r="AI13">
            <v>-98.25461</v>
          </cell>
          <cell r="AJ13">
            <v>-141.96376999999998</v>
          </cell>
          <cell r="AK13">
            <v>-24.670036249999999</v>
          </cell>
          <cell r="AL13">
            <v>-24.670036249999999</v>
          </cell>
          <cell r="AM13">
            <v>-24.670036249999999</v>
          </cell>
          <cell r="AN13">
            <v>-24.670036249999999</v>
          </cell>
          <cell r="AO13">
            <v>27.153184671083107</v>
          </cell>
          <cell r="AP13">
            <v>27.541087309241437</v>
          </cell>
          <cell r="AQ13">
            <v>26.571330713845612</v>
          </cell>
          <cell r="AR13">
            <v>22.498353013183145</v>
          </cell>
          <cell r="AT13">
            <v>-5.1701408333333312</v>
          </cell>
          <cell r="AV13">
            <v>-24.670036249999999</v>
          </cell>
          <cell r="AX13">
            <v>-7.799694524387224</v>
          </cell>
        </row>
        <row r="14">
          <cell r="B14" t="str">
            <v>Employee liabilities</v>
          </cell>
          <cell r="C14" t="str">
            <v>Employee liabilities</v>
          </cell>
          <cell r="E14">
            <v>-72.996889999999908</v>
          </cell>
          <cell r="F14">
            <v>-72.814830000000001</v>
          </cell>
          <cell r="G14">
            <v>-145.95654999999999</v>
          </cell>
          <cell r="H14">
            <v>-117.85795999999999</v>
          </cell>
          <cell r="I14">
            <v>-75.241849999999999</v>
          </cell>
          <cell r="J14">
            <v>-78.472359999999995</v>
          </cell>
          <cell r="K14">
            <v>-72.095709999999997</v>
          </cell>
          <cell r="L14">
            <v>-71.045569999999998</v>
          </cell>
          <cell r="M14">
            <v>-94.437610000000006</v>
          </cell>
          <cell r="N14">
            <v>-91.484069999999988</v>
          </cell>
          <cell r="O14">
            <v>-93.745319999999992</v>
          </cell>
          <cell r="P14">
            <v>-67.941180000000003</v>
          </cell>
          <cell r="Q14">
            <v>-118.21299999999999</v>
          </cell>
          <cell r="R14">
            <v>-64.783019999999993</v>
          </cell>
          <cell r="S14">
            <v>-60.525779999999997</v>
          </cell>
          <cell r="T14">
            <v>-35.63194</v>
          </cell>
          <cell r="U14">
            <v>16.322309999999998</v>
          </cell>
          <cell r="V14">
            <v>-25.86797</v>
          </cell>
          <cell r="W14">
            <v>-39.183079999999997</v>
          </cell>
          <cell r="X14">
            <v>-51.895510000000002</v>
          </cell>
          <cell r="Y14">
            <v>-79.714839999999995</v>
          </cell>
          <cell r="Z14">
            <v>-67.514759999999995</v>
          </cell>
          <cell r="AA14">
            <v>-102.07064</v>
          </cell>
          <cell r="AB14">
            <v>-87.555790000000002</v>
          </cell>
          <cell r="AC14">
            <v>-84.167909999999992</v>
          </cell>
          <cell r="AD14">
            <v>-96.461789999999993</v>
          </cell>
          <cell r="AE14">
            <v>-103.41448</v>
          </cell>
          <cell r="AF14">
            <v>-99.500579999999999</v>
          </cell>
          <cell r="AG14">
            <v>-112.72888</v>
          </cell>
          <cell r="AH14">
            <v>-143.96890999999999</v>
          </cell>
          <cell r="AI14">
            <v>-98.03655999999998</v>
          </cell>
          <cell r="AJ14">
            <v>-86.873439999999988</v>
          </cell>
          <cell r="AK14">
            <v>-103.14406874999999</v>
          </cell>
          <cell r="AL14">
            <v>-103.14406874999999</v>
          </cell>
          <cell r="AM14">
            <v>-103.14406874999999</v>
          </cell>
          <cell r="AN14">
            <v>-103.14406874999999</v>
          </cell>
          <cell r="AO14">
            <v>-96.508050396263926</v>
          </cell>
          <cell r="AP14">
            <v>-97.886736830496275</v>
          </cell>
          <cell r="AQ14">
            <v>-94.440020744915415</v>
          </cell>
          <cell r="AR14">
            <v>-79.963813185475829</v>
          </cell>
          <cell r="AT14">
            <v>-96.834048333333342</v>
          </cell>
          <cell r="AV14">
            <v>-103.14406875000002</v>
          </cell>
          <cell r="AX14">
            <v>-99.495930929762608</v>
          </cell>
        </row>
        <row r="15">
          <cell r="B15" t="str">
            <v>Reported NWC</v>
          </cell>
          <cell r="E15">
            <v>883.54834000000028</v>
          </cell>
          <cell r="F15">
            <v>1129.48748</v>
          </cell>
          <cell r="G15">
            <v>1104.9589000000001</v>
          </cell>
          <cell r="H15">
            <v>1499.4794599999998</v>
          </cell>
          <cell r="I15">
            <v>1159.37583</v>
          </cell>
          <cell r="J15">
            <v>1291.5077800000001</v>
          </cell>
          <cell r="K15">
            <v>1088.7600699999996</v>
          </cell>
          <cell r="L15">
            <v>1167.6459100000002</v>
          </cell>
          <cell r="M15">
            <v>950.13456000000019</v>
          </cell>
          <cell r="N15">
            <v>980.85271000000012</v>
          </cell>
          <cell r="O15">
            <v>1155.5477399999997</v>
          </cell>
          <cell r="P15">
            <v>1197.9996900000001</v>
          </cell>
          <cell r="Q15">
            <v>660.52476999999988</v>
          </cell>
          <cell r="R15">
            <v>854.0582099999998</v>
          </cell>
          <cell r="S15">
            <v>938.54633999999987</v>
          </cell>
          <cell r="T15">
            <v>450.30990999999995</v>
          </cell>
          <cell r="U15">
            <v>516.82585999999992</v>
          </cell>
          <cell r="V15">
            <v>420.44531999999992</v>
          </cell>
          <cell r="W15">
            <v>545.84222999999997</v>
          </cell>
          <cell r="X15">
            <v>501.33752000000021</v>
          </cell>
          <cell r="Y15">
            <v>493.55111000000011</v>
          </cell>
          <cell r="Z15">
            <v>761.44806000000017</v>
          </cell>
          <cell r="AA15">
            <v>815.9184600000001</v>
          </cell>
          <cell r="AB15">
            <v>730.80635999999981</v>
          </cell>
          <cell r="AC15">
            <v>804.32447999999988</v>
          </cell>
          <cell r="AD15">
            <v>956.83132999999987</v>
          </cell>
          <cell r="AE15">
            <v>925.09806999999989</v>
          </cell>
          <cell r="AF15">
            <v>1042.01856</v>
          </cell>
          <cell r="AG15">
            <v>1235.4726499999997</v>
          </cell>
          <cell r="AH15">
            <v>934.08698999999979</v>
          </cell>
          <cell r="AI15">
            <v>878.73984999999948</v>
          </cell>
          <cell r="AJ15">
            <v>1406.2386999999999</v>
          </cell>
          <cell r="AK15">
            <v>887.59060289745184</v>
          </cell>
          <cell r="AL15">
            <v>980.14414038277698</v>
          </cell>
          <cell r="AM15">
            <v>948.29653530466419</v>
          </cell>
          <cell r="AN15">
            <v>725.37051647366923</v>
          </cell>
          <cell r="AO15">
            <v>1050.1954670838638</v>
          </cell>
          <cell r="AP15">
            <v>1065.1982594707756</v>
          </cell>
          <cell r="AQ15">
            <v>1027.6912785034949</v>
          </cell>
          <cell r="AR15">
            <v>870.16195844091533</v>
          </cell>
          <cell r="AT15">
            <v>915.37788499999999</v>
          </cell>
          <cell r="AV15">
            <v>977.0177020882137</v>
          </cell>
          <cell r="AX15">
            <v>1016.3381327915874</v>
          </cell>
        </row>
        <row r="18">
          <cell r="B18" t="str">
            <v>PwC component adjustments</v>
          </cell>
        </row>
        <row r="20">
          <cell r="B20" t="str">
            <v>EWSS accrual</v>
          </cell>
          <cell r="C20" t="str">
            <v>Trade creditors &amp; accruals</v>
          </cell>
          <cell r="D20">
            <v>1</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29.90006</v>
          </cell>
          <cell r="AD20">
            <v>29.90006</v>
          </cell>
          <cell r="AE20">
            <v>29.90006</v>
          </cell>
          <cell r="AF20">
            <v>29.90006</v>
          </cell>
          <cell r="AG20">
            <v>29.90006</v>
          </cell>
          <cell r="AH20">
            <v>29.90006</v>
          </cell>
          <cell r="AI20">
            <v>29.90006</v>
          </cell>
          <cell r="AJ20">
            <v>29.90006</v>
          </cell>
          <cell r="AK20">
            <v>29.90006</v>
          </cell>
          <cell r="AL20">
            <v>29.90006</v>
          </cell>
          <cell r="AM20">
            <v>29.90006</v>
          </cell>
          <cell r="AN20">
            <v>29.90006</v>
          </cell>
          <cell r="AO20">
            <v>29.90006</v>
          </cell>
          <cell r="AP20">
            <v>29.90006</v>
          </cell>
          <cell r="AQ20">
            <v>29.90006</v>
          </cell>
          <cell r="AR20">
            <v>29.90006</v>
          </cell>
          <cell r="AT20">
            <v>19.933373333333332</v>
          </cell>
          <cell r="AV20">
            <v>29.90006</v>
          </cell>
          <cell r="AX20">
            <v>29.90006</v>
          </cell>
        </row>
        <row r="21">
          <cell r="B21" t="str">
            <v>PwC component adjusted NWC</v>
          </cell>
          <cell r="E21">
            <v>883.54834000000028</v>
          </cell>
          <cell r="F21">
            <v>1129.48748</v>
          </cell>
          <cell r="G21">
            <v>1104.9589000000001</v>
          </cell>
          <cell r="H21">
            <v>1499.4794599999998</v>
          </cell>
          <cell r="I21">
            <v>1159.37583</v>
          </cell>
          <cell r="J21">
            <v>1291.5077800000001</v>
          </cell>
          <cell r="K21">
            <v>1088.7600699999996</v>
          </cell>
          <cell r="L21">
            <v>1167.6459100000002</v>
          </cell>
          <cell r="M21">
            <v>950.13456000000019</v>
          </cell>
          <cell r="N21">
            <v>980.85271000000012</v>
          </cell>
          <cell r="O21">
            <v>1155.5477399999997</v>
          </cell>
          <cell r="P21">
            <v>1197.9996900000001</v>
          </cell>
          <cell r="Q21">
            <v>660.52476999999988</v>
          </cell>
          <cell r="R21">
            <v>854.0582099999998</v>
          </cell>
          <cell r="S21">
            <v>938.54633999999987</v>
          </cell>
          <cell r="T21">
            <v>450.30990999999995</v>
          </cell>
          <cell r="U21">
            <v>516.82585999999992</v>
          </cell>
          <cell r="V21">
            <v>420.44531999999992</v>
          </cell>
          <cell r="W21">
            <v>545.84222999999997</v>
          </cell>
          <cell r="X21">
            <v>501.33752000000021</v>
          </cell>
          <cell r="Y21">
            <v>493.55111000000011</v>
          </cell>
          <cell r="Z21">
            <v>761.44806000000017</v>
          </cell>
          <cell r="AA21">
            <v>815.9184600000001</v>
          </cell>
          <cell r="AB21">
            <v>730.80635999999981</v>
          </cell>
          <cell r="AC21">
            <v>834.22453999999993</v>
          </cell>
          <cell r="AD21">
            <v>986.73138999999992</v>
          </cell>
          <cell r="AE21">
            <v>954.99812999999995</v>
          </cell>
          <cell r="AF21">
            <v>1071.9186199999999</v>
          </cell>
          <cell r="AG21">
            <v>1265.3727099999996</v>
          </cell>
          <cell r="AH21">
            <v>963.98704999999984</v>
          </cell>
          <cell r="AI21">
            <v>908.63990999999953</v>
          </cell>
          <cell r="AJ21">
            <v>1436.1387599999998</v>
          </cell>
          <cell r="AK21">
            <v>917.4906628974519</v>
          </cell>
          <cell r="AL21">
            <v>1010.044200382777</v>
          </cell>
          <cell r="AM21">
            <v>978.19659530466424</v>
          </cell>
          <cell r="AN21">
            <v>755.27057647366928</v>
          </cell>
          <cell r="AO21">
            <v>1080.0955270838638</v>
          </cell>
          <cell r="AP21">
            <v>1095.0983194707756</v>
          </cell>
          <cell r="AQ21">
            <v>1057.5913385034949</v>
          </cell>
          <cell r="AR21">
            <v>900.06201844091538</v>
          </cell>
          <cell r="AT21">
            <v>935.31125833333329</v>
          </cell>
          <cell r="AV21">
            <v>1006.9177620882137</v>
          </cell>
          <cell r="AX21">
            <v>1046.2381927915874</v>
          </cell>
        </row>
        <row r="22">
          <cell r="B22" t="str">
            <v>PwC Normalisation adjustments</v>
          </cell>
        </row>
        <row r="24">
          <cell r="B24" t="str">
            <v>FY20 Revenue cut-off</v>
          </cell>
          <cell r="C24" t="str">
            <v>Deferred income</v>
          </cell>
          <cell r="D24">
            <v>2</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-26.699000000000002</v>
          </cell>
          <cell r="AC24">
            <v>26.699000000000002</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T24">
            <v>0</v>
          </cell>
          <cell r="AV24">
            <v>2.2249166666666667</v>
          </cell>
          <cell r="AX24">
            <v>2.2249166666666667</v>
          </cell>
        </row>
        <row r="25">
          <cell r="B25" t="str">
            <v>FY19 Revenue cut-off</v>
          </cell>
          <cell r="C25" t="str">
            <v>Accrued income</v>
          </cell>
          <cell r="E25">
            <v>0</v>
          </cell>
          <cell r="F25">
            <v>0</v>
          </cell>
          <cell r="G25">
            <v>0</v>
          </cell>
          <cell r="H25">
            <v>0</v>
          </cell>
          <cell r="I25">
            <v>0</v>
          </cell>
          <cell r="J25">
            <v>0</v>
          </cell>
          <cell r="K25">
            <v>0</v>
          </cell>
          <cell r="L25">
            <v>0</v>
          </cell>
          <cell r="M25">
            <v>0</v>
          </cell>
          <cell r="N25">
            <v>0</v>
          </cell>
          <cell r="O25">
            <v>0</v>
          </cell>
          <cell r="P25">
            <v>16.638999999999999</v>
          </cell>
          <cell r="Q25">
            <v>-16.638999999999999</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T25">
            <v>0</v>
          </cell>
          <cell r="AV25">
            <v>0</v>
          </cell>
          <cell r="AX25">
            <v>0</v>
          </cell>
        </row>
        <row r="26">
          <cell r="B26" t="str">
            <v>Total PwC Adjustments</v>
          </cell>
          <cell r="E26">
            <v>0</v>
          </cell>
          <cell r="F26">
            <v>0</v>
          </cell>
          <cell r="G26">
            <v>0</v>
          </cell>
          <cell r="H26">
            <v>0</v>
          </cell>
          <cell r="I26">
            <v>0</v>
          </cell>
          <cell r="J26">
            <v>0</v>
          </cell>
          <cell r="K26">
            <v>0</v>
          </cell>
          <cell r="L26">
            <v>0</v>
          </cell>
          <cell r="M26">
            <v>0</v>
          </cell>
          <cell r="N26">
            <v>0</v>
          </cell>
          <cell r="O26">
            <v>0</v>
          </cell>
          <cell r="P26">
            <v>16.638999999999999</v>
          </cell>
          <cell r="Q26">
            <v>-16.638999999999999</v>
          </cell>
          <cell r="R26">
            <v>0</v>
          </cell>
          <cell r="S26">
            <v>0</v>
          </cell>
          <cell r="T26">
            <v>0</v>
          </cell>
          <cell r="U26">
            <v>0</v>
          </cell>
          <cell r="V26">
            <v>0</v>
          </cell>
          <cell r="W26">
            <v>0</v>
          </cell>
          <cell r="X26">
            <v>0</v>
          </cell>
          <cell r="Y26">
            <v>0</v>
          </cell>
          <cell r="Z26">
            <v>0</v>
          </cell>
          <cell r="AA26">
            <v>0</v>
          </cell>
          <cell r="AB26">
            <v>-26.699000000000002</v>
          </cell>
          <cell r="AC26">
            <v>26.699000000000002</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T26">
            <v>0</v>
          </cell>
          <cell r="AV26">
            <v>2.2249166666666667</v>
          </cell>
          <cell r="AX26">
            <v>2.2249166666666667</v>
          </cell>
        </row>
        <row r="28">
          <cell r="B28" t="str">
            <v>PwC Adjusted NWC</v>
          </cell>
        </row>
        <row r="30">
          <cell r="B30" t="str">
            <v>Trade debtors</v>
          </cell>
          <cell r="C30" t="str">
            <v>Trade debtors</v>
          </cell>
          <cell r="E30">
            <v>977.07561000000032</v>
          </cell>
          <cell r="F30">
            <v>1435.8290200000001</v>
          </cell>
          <cell r="G30">
            <v>1550.6032399999999</v>
          </cell>
          <cell r="H30">
            <v>1854.10554</v>
          </cell>
          <cell r="I30">
            <v>1162.0385900000001</v>
          </cell>
          <cell r="J30">
            <v>1271.14843</v>
          </cell>
          <cell r="K30">
            <v>1230.2839099999999</v>
          </cell>
          <cell r="L30">
            <v>1301.636</v>
          </cell>
          <cell r="M30">
            <v>1122.8391200000001</v>
          </cell>
          <cell r="N30">
            <v>1000.60888</v>
          </cell>
          <cell r="O30">
            <v>1489.5706599999999</v>
          </cell>
          <cell r="P30">
            <v>1586.3601200000001</v>
          </cell>
          <cell r="Q30">
            <v>1398.5010199999999</v>
          </cell>
          <cell r="R30">
            <v>1507.05375</v>
          </cell>
          <cell r="S30">
            <v>1509.18824</v>
          </cell>
          <cell r="T30">
            <v>873.79426999999998</v>
          </cell>
          <cell r="U30">
            <v>890.10169999999994</v>
          </cell>
          <cell r="V30">
            <v>775.42661999999996</v>
          </cell>
          <cell r="W30">
            <v>894.93799000000001</v>
          </cell>
          <cell r="X30">
            <v>751.20706000000007</v>
          </cell>
          <cell r="Y30">
            <v>843.58427000000006</v>
          </cell>
          <cell r="Z30">
            <v>1206.5773300000001</v>
          </cell>
          <cell r="AA30">
            <v>1325.8022800000001</v>
          </cell>
          <cell r="AB30">
            <v>1215.0282099999999</v>
          </cell>
          <cell r="AC30">
            <v>1363.46496</v>
          </cell>
          <cell r="AD30">
            <v>1547.3210300000001</v>
          </cell>
          <cell r="AE30">
            <v>1382.4913899999999</v>
          </cell>
          <cell r="AF30">
            <v>1610.8148799999999</v>
          </cell>
          <cell r="AG30">
            <v>1860.6024600000001</v>
          </cell>
          <cell r="AH30">
            <v>1818.71162</v>
          </cell>
          <cell r="AI30">
            <v>2075.9576999999999</v>
          </cell>
          <cell r="AJ30">
            <v>2509.07809</v>
          </cell>
          <cell r="AK30">
            <v>1730.2172348777362</v>
          </cell>
          <cell r="AL30">
            <v>1698.323829626534</v>
          </cell>
          <cell r="AM30">
            <v>1693.1411512732132</v>
          </cell>
          <cell r="AN30">
            <v>1387.3631284273094</v>
          </cell>
          <cell r="AO30">
            <v>1798.0584687994556</v>
          </cell>
          <cell r="AP30">
            <v>1823.7450183537335</v>
          </cell>
          <cell r="AQ30">
            <v>1759.5286444680387</v>
          </cell>
          <cell r="AR30">
            <v>1489.8198741481203</v>
          </cell>
          <cell r="AT30">
            <v>1563.2861849999999</v>
          </cell>
          <cell r="AV30">
            <v>1723.1239561837328</v>
          </cell>
          <cell r="AX30">
            <v>1753.2995113141124</v>
          </cell>
        </row>
        <row r="31">
          <cell r="B31" t="str">
            <v>Prepayments</v>
          </cell>
          <cell r="C31" t="str">
            <v>Prepayments</v>
          </cell>
          <cell r="E31">
            <v>77.186470000000014</v>
          </cell>
          <cell r="F31">
            <v>74.60445</v>
          </cell>
          <cell r="G31">
            <v>65.819829999999996</v>
          </cell>
          <cell r="H31">
            <v>69.370809999999992</v>
          </cell>
          <cell r="I31">
            <v>66.5321</v>
          </cell>
          <cell r="J31">
            <v>56.012339999999995</v>
          </cell>
          <cell r="K31">
            <v>56.824690000000004</v>
          </cell>
          <cell r="L31">
            <v>48.817500000000003</v>
          </cell>
          <cell r="M31">
            <v>38.0032</v>
          </cell>
          <cell r="N31">
            <v>48.058709999999998</v>
          </cell>
          <cell r="O31">
            <v>44.695239999999998</v>
          </cell>
          <cell r="P31">
            <v>46.124629999999996</v>
          </cell>
          <cell r="Q31">
            <v>80.18535</v>
          </cell>
          <cell r="R31">
            <v>70.729009999999988</v>
          </cell>
          <cell r="S31">
            <v>66.070619999999991</v>
          </cell>
          <cell r="T31">
            <v>89.727919999999997</v>
          </cell>
          <cell r="U31">
            <v>79.889259999999993</v>
          </cell>
          <cell r="V31">
            <v>90.797020000000003</v>
          </cell>
          <cell r="W31">
            <v>97.747600000000006</v>
          </cell>
          <cell r="X31">
            <v>87.279110000000003</v>
          </cell>
          <cell r="Y31">
            <v>88.355929999999987</v>
          </cell>
          <cell r="Z31">
            <v>102.92989999999999</v>
          </cell>
          <cell r="AA31">
            <v>63.05068</v>
          </cell>
          <cell r="AB31">
            <v>77.849630000000005</v>
          </cell>
          <cell r="AC31">
            <v>86.749859999999998</v>
          </cell>
          <cell r="AD31">
            <v>81.826460000000012</v>
          </cell>
          <cell r="AE31">
            <v>81.212000000000003</v>
          </cell>
          <cell r="AF31">
            <v>82.492740000000012</v>
          </cell>
          <cell r="AG31">
            <v>72.414190000000005</v>
          </cell>
          <cell r="AH31">
            <v>146.54222000000001</v>
          </cell>
          <cell r="AI31">
            <v>121.37848</v>
          </cell>
          <cell r="AJ31">
            <v>117.2633</v>
          </cell>
          <cell r="AK31">
            <v>98.734906249999995</v>
          </cell>
          <cell r="AL31">
            <v>98.734906249999995</v>
          </cell>
          <cell r="AM31">
            <v>98.734906249999995</v>
          </cell>
          <cell r="AN31">
            <v>98.734906249999995</v>
          </cell>
          <cell r="AO31">
            <v>128.17680321300548</v>
          </cell>
          <cell r="AP31">
            <v>130.0079004017627</v>
          </cell>
          <cell r="AQ31">
            <v>125.43015742986965</v>
          </cell>
          <cell r="AR31">
            <v>106.20363694791882</v>
          </cell>
          <cell r="AT31">
            <v>93.505449166666665</v>
          </cell>
          <cell r="AV31">
            <v>98.734906249999995</v>
          </cell>
          <cell r="AX31">
            <v>106.64147899937973</v>
          </cell>
        </row>
        <row r="32">
          <cell r="B32" t="str">
            <v>Accrued income</v>
          </cell>
          <cell r="C32" t="str">
            <v>Accrued income</v>
          </cell>
          <cell r="E32">
            <v>456.97603999999984</v>
          </cell>
          <cell r="F32">
            <v>327.90915000000001</v>
          </cell>
          <cell r="G32">
            <v>295.13015000000001</v>
          </cell>
          <cell r="H32">
            <v>325.13015000000001</v>
          </cell>
          <cell r="I32">
            <v>503.87415000000004</v>
          </cell>
          <cell r="J32">
            <v>503.93882000000002</v>
          </cell>
          <cell r="K32">
            <v>272.96181999999999</v>
          </cell>
          <cell r="L32">
            <v>304.84782000000001</v>
          </cell>
          <cell r="M32">
            <v>238.22382000000002</v>
          </cell>
          <cell r="N32">
            <v>326.63682</v>
          </cell>
          <cell r="O32">
            <v>50.123330000000003</v>
          </cell>
          <cell r="P32">
            <v>97.244329999999991</v>
          </cell>
          <cell r="Q32">
            <v>-0.53367000000000075</v>
          </cell>
          <cell r="R32">
            <v>43.575330000000001</v>
          </cell>
          <cell r="S32">
            <v>43.575330000000001</v>
          </cell>
          <cell r="T32">
            <v>103.52158</v>
          </cell>
          <cell r="U32">
            <v>211.86308</v>
          </cell>
          <cell r="V32">
            <v>189.33783</v>
          </cell>
          <cell r="W32">
            <v>119.59333000000001</v>
          </cell>
          <cell r="X32">
            <v>86.343330000000009</v>
          </cell>
          <cell r="Y32">
            <v>122.17783</v>
          </cell>
          <cell r="Z32">
            <v>72.997330000000005</v>
          </cell>
          <cell r="AA32">
            <v>151.03632999999999</v>
          </cell>
          <cell r="AB32">
            <v>144.63911999999999</v>
          </cell>
          <cell r="AC32">
            <v>95.965330000000009</v>
          </cell>
          <cell r="AD32">
            <v>105.96533000000001</v>
          </cell>
          <cell r="AE32">
            <v>267.40520000000004</v>
          </cell>
          <cell r="AF32">
            <v>217.27257999999998</v>
          </cell>
          <cell r="AG32">
            <v>293.79487999999998</v>
          </cell>
          <cell r="AH32">
            <v>292.49584000000004</v>
          </cell>
          <cell r="AI32">
            <v>110.20434</v>
          </cell>
          <cell r="AJ32">
            <v>146.67498999999998</v>
          </cell>
          <cell r="AK32">
            <v>191.22231124999999</v>
          </cell>
          <cell r="AL32">
            <v>191.22231124999999</v>
          </cell>
          <cell r="AM32">
            <v>191.22231124999999</v>
          </cell>
          <cell r="AN32">
            <v>191.22231124999999</v>
          </cell>
          <cell r="AO32">
            <v>194.26431141985003</v>
          </cell>
          <cell r="AP32">
            <v>197.03951586870502</v>
          </cell>
          <cell r="AQ32">
            <v>190.10150474656751</v>
          </cell>
          <cell r="AR32">
            <v>160.96185803359003</v>
          </cell>
          <cell r="AT32">
            <v>168.38575833333334</v>
          </cell>
          <cell r="AV32">
            <v>191.22231124999999</v>
          </cell>
          <cell r="AX32">
            <v>189.34547333905937</v>
          </cell>
        </row>
        <row r="33">
          <cell r="B33" t="str">
            <v>Trade creditors &amp; accruals</v>
          </cell>
          <cell r="C33" t="str">
            <v>Trade creditors &amp; accruals</v>
          </cell>
          <cell r="E33">
            <v>-604.16980000000001</v>
          </cell>
          <cell r="F33">
            <v>-663.45752000000005</v>
          </cell>
          <cell r="G33">
            <v>-665.67087000000004</v>
          </cell>
          <cell r="H33">
            <v>-615.51463000000001</v>
          </cell>
          <cell r="I33">
            <v>-521.31448999999998</v>
          </cell>
          <cell r="J33">
            <v>-476.89241999999996</v>
          </cell>
          <cell r="K33">
            <v>-434.77654999999999</v>
          </cell>
          <cell r="L33">
            <v>-462.91194999999999</v>
          </cell>
          <cell r="M33">
            <v>-403.01906000000002</v>
          </cell>
          <cell r="N33">
            <v>-310.21537999999998</v>
          </cell>
          <cell r="O33">
            <v>-338.78697</v>
          </cell>
          <cell r="P33">
            <v>-338.56392999999997</v>
          </cell>
          <cell r="Q33">
            <v>-417.23376999999999</v>
          </cell>
          <cell r="R33">
            <v>-407.81857000000002</v>
          </cell>
          <cell r="S33">
            <v>-463.75373999999999</v>
          </cell>
          <cell r="T33">
            <v>-367.0061</v>
          </cell>
          <cell r="U33">
            <v>-396.30834999999996</v>
          </cell>
          <cell r="V33">
            <v>-393.44292999999999</v>
          </cell>
          <cell r="W33">
            <v>-370.96816999999999</v>
          </cell>
          <cell r="X33">
            <v>-304.23187000000001</v>
          </cell>
          <cell r="Y33">
            <v>-402.34045000000003</v>
          </cell>
          <cell r="Z33">
            <v>-499.74234999999999</v>
          </cell>
          <cell r="AA33">
            <v>-621.70907</v>
          </cell>
          <cell r="AB33">
            <v>-663.22255000000007</v>
          </cell>
          <cell r="AC33">
            <v>-638.86285999999996</v>
          </cell>
          <cell r="AD33">
            <v>-675.25586999999996</v>
          </cell>
          <cell r="AE33">
            <v>-720.18418999999994</v>
          </cell>
          <cell r="AF33">
            <v>-789.94692999999995</v>
          </cell>
          <cell r="AG33">
            <v>-818.31709999999998</v>
          </cell>
          <cell r="AH33">
            <v>-1003.35912</v>
          </cell>
          <cell r="AI33">
            <v>-924.60943999999995</v>
          </cell>
          <cell r="AJ33">
            <v>-830.04040999999995</v>
          </cell>
          <cell r="AK33">
            <v>-894.49468448028449</v>
          </cell>
          <cell r="AL33">
            <v>-770.04774174375689</v>
          </cell>
          <cell r="AM33">
            <v>-796.71266846854883</v>
          </cell>
          <cell r="AN33">
            <v>-713.86066445364031</v>
          </cell>
          <cell r="AO33">
            <v>-739.93163291277324</v>
          </cell>
          <cell r="AP33">
            <v>-750.92922852581285</v>
          </cell>
          <cell r="AQ33">
            <v>-723.43523949321388</v>
          </cell>
          <cell r="AR33">
            <v>-607.96048555629784</v>
          </cell>
          <cell r="AT33">
            <v>-715.63252833333343</v>
          </cell>
          <cell r="AV33">
            <v>-797.97430659551901</v>
          </cell>
          <cell r="AX33">
            <v>-768.56937554067463</v>
          </cell>
        </row>
        <row r="34">
          <cell r="B34" t="str">
            <v>Deferred income</v>
          </cell>
          <cell r="C34" t="str">
            <v>Deferred income</v>
          </cell>
          <cell r="E34">
            <v>-9.6839999999999922</v>
          </cell>
          <cell r="F34">
            <v>0</v>
          </cell>
          <cell r="G34">
            <v>0</v>
          </cell>
          <cell r="H34">
            <v>0</v>
          </cell>
          <cell r="I34">
            <v>0</v>
          </cell>
          <cell r="J34">
            <v>0</v>
          </cell>
          <cell r="K34">
            <v>0</v>
          </cell>
          <cell r="L34">
            <v>0</v>
          </cell>
          <cell r="M34">
            <v>0</v>
          </cell>
          <cell r="N34">
            <v>0</v>
          </cell>
          <cell r="O34">
            <v>0</v>
          </cell>
          <cell r="P34">
            <v>-123.01600000000001</v>
          </cell>
          <cell r="Q34">
            <v>-319.82400000000001</v>
          </cell>
          <cell r="R34">
            <v>-315.82400000000001</v>
          </cell>
          <cell r="S34">
            <v>-210.79400000000001</v>
          </cell>
          <cell r="T34">
            <v>-267.16399999999999</v>
          </cell>
          <cell r="U34">
            <v>-300.37</v>
          </cell>
          <cell r="V34">
            <v>-229.01900000000001</v>
          </cell>
          <cell r="W34">
            <v>-184.98150000000001</v>
          </cell>
          <cell r="X34">
            <v>-104.001</v>
          </cell>
          <cell r="Y34">
            <v>-104.001</v>
          </cell>
          <cell r="Z34">
            <v>-79.751999999999995</v>
          </cell>
          <cell r="AA34">
            <v>-40</v>
          </cell>
          <cell r="AB34">
            <v>-26.699000000000002</v>
          </cell>
          <cell r="AC34">
            <v>26.699000000000002</v>
          </cell>
          <cell r="AD34">
            <v>0</v>
          </cell>
          <cell r="AE34">
            <v>0</v>
          </cell>
          <cell r="AF34">
            <v>0</v>
          </cell>
          <cell r="AG34">
            <v>-13</v>
          </cell>
          <cell r="AH34">
            <v>-74</v>
          </cell>
          <cell r="AI34">
            <v>-278</v>
          </cell>
          <cell r="AJ34">
            <v>-278</v>
          </cell>
          <cell r="AK34">
            <v>-80.375</v>
          </cell>
          <cell r="AL34">
            <v>-80.375</v>
          </cell>
          <cell r="AM34">
            <v>-80.375</v>
          </cell>
          <cell r="AN34">
            <v>-80.375</v>
          </cell>
          <cell r="AO34">
            <v>-231.11755771049351</v>
          </cell>
          <cell r="AP34">
            <v>-234.41923710635771</v>
          </cell>
          <cell r="AQ34">
            <v>-226.16503861669725</v>
          </cell>
          <cell r="AR34">
            <v>-191.49740496012322</v>
          </cell>
          <cell r="AT34">
            <v>-72.229416666666665</v>
          </cell>
          <cell r="AV34">
            <v>-78.150083333333328</v>
          </cell>
          <cell r="AX34">
            <v>-124.95835319947264</v>
          </cell>
        </row>
        <row r="35">
          <cell r="B35" t="str">
            <v>VAT</v>
          </cell>
          <cell r="C35" t="str">
            <v>VAT</v>
          </cell>
          <cell r="E35">
            <v>59.160910000000001</v>
          </cell>
          <cell r="F35">
            <v>27.417210000000001</v>
          </cell>
          <cell r="G35">
            <v>5.0331000000000001</v>
          </cell>
          <cell r="H35">
            <v>-15.75445</v>
          </cell>
          <cell r="I35">
            <v>23.48733</v>
          </cell>
          <cell r="J35">
            <v>15.772969999999999</v>
          </cell>
          <cell r="K35">
            <v>35.561910000000005</v>
          </cell>
          <cell r="L35">
            <v>46.302109999999999</v>
          </cell>
          <cell r="M35">
            <v>48.525089999999999</v>
          </cell>
          <cell r="N35">
            <v>7.2477499999999999</v>
          </cell>
          <cell r="O35">
            <v>3.6908000000000003</v>
          </cell>
          <cell r="P35">
            <v>14.430719999999999</v>
          </cell>
          <cell r="Q35">
            <v>21.00384</v>
          </cell>
          <cell r="R35">
            <v>21.125709999999998</v>
          </cell>
          <cell r="S35">
            <v>54.785669999999996</v>
          </cell>
          <cell r="T35">
            <v>53.068179999999998</v>
          </cell>
          <cell r="U35">
            <v>15.327860000000001</v>
          </cell>
          <cell r="V35">
            <v>13.213749999999999</v>
          </cell>
          <cell r="W35">
            <v>28.696060000000003</v>
          </cell>
          <cell r="X35">
            <v>36.636399999999995</v>
          </cell>
          <cell r="Y35">
            <v>25.489369999999997</v>
          </cell>
          <cell r="Z35">
            <v>25.95261</v>
          </cell>
          <cell r="AA35">
            <v>39.808879999999995</v>
          </cell>
          <cell r="AB35">
            <v>44.067740000000001</v>
          </cell>
          <cell r="AC35">
            <v>11.07516</v>
          </cell>
          <cell r="AD35">
            <v>23.33623</v>
          </cell>
          <cell r="AE35">
            <v>47.488210000000002</v>
          </cell>
          <cell r="AF35">
            <v>50.78593</v>
          </cell>
          <cell r="AG35">
            <v>-17.39284</v>
          </cell>
          <cell r="AH35">
            <v>-72.434600000000003</v>
          </cell>
          <cell r="AI35">
            <v>-98.25461</v>
          </cell>
          <cell r="AJ35">
            <v>-141.96376999999998</v>
          </cell>
          <cell r="AK35">
            <v>-24.670036249999999</v>
          </cell>
          <cell r="AL35">
            <v>-24.670036249999999</v>
          </cell>
          <cell r="AM35">
            <v>-24.670036249999999</v>
          </cell>
          <cell r="AN35">
            <v>-24.670036249999999</v>
          </cell>
          <cell r="AO35">
            <v>27.153184671083107</v>
          </cell>
          <cell r="AP35">
            <v>27.541087309241437</v>
          </cell>
          <cell r="AQ35">
            <v>26.571330713845612</v>
          </cell>
          <cell r="AR35">
            <v>22.498353013183145</v>
          </cell>
          <cell r="AT35">
            <v>-5.1701408333333312</v>
          </cell>
          <cell r="AV35">
            <v>-24.670036249999999</v>
          </cell>
          <cell r="AX35">
            <v>-7.799694524387224</v>
          </cell>
        </row>
        <row r="36">
          <cell r="B36" t="str">
            <v>Employee liabilities</v>
          </cell>
          <cell r="C36" t="str">
            <v>Employee liabilities</v>
          </cell>
          <cell r="E36">
            <v>-72.996889999999908</v>
          </cell>
          <cell r="F36">
            <v>-72.814830000000001</v>
          </cell>
          <cell r="G36">
            <v>-145.95654999999999</v>
          </cell>
          <cell r="H36">
            <v>-117.85795999999999</v>
          </cell>
          <cell r="I36">
            <v>-75.241849999999999</v>
          </cell>
          <cell r="J36">
            <v>-78.472359999999995</v>
          </cell>
          <cell r="K36">
            <v>-72.095709999999997</v>
          </cell>
          <cell r="L36">
            <v>-71.045569999999998</v>
          </cell>
          <cell r="M36">
            <v>-94.437610000000006</v>
          </cell>
          <cell r="N36">
            <v>-91.484069999999988</v>
          </cell>
          <cell r="O36">
            <v>-93.745319999999992</v>
          </cell>
          <cell r="P36">
            <v>-67.941180000000003</v>
          </cell>
          <cell r="Q36">
            <v>-118.21299999999999</v>
          </cell>
          <cell r="R36">
            <v>-64.783019999999993</v>
          </cell>
          <cell r="S36">
            <v>-60.525779999999997</v>
          </cell>
          <cell r="T36">
            <v>-35.63194</v>
          </cell>
          <cell r="U36">
            <v>16.322309999999998</v>
          </cell>
          <cell r="V36">
            <v>-25.86797</v>
          </cell>
          <cell r="W36">
            <v>-39.183079999999997</v>
          </cell>
          <cell r="X36">
            <v>-51.895510000000002</v>
          </cell>
          <cell r="Y36">
            <v>-79.714839999999995</v>
          </cell>
          <cell r="Z36">
            <v>-67.514759999999995</v>
          </cell>
          <cell r="AA36">
            <v>-102.07064</v>
          </cell>
          <cell r="AB36">
            <v>-87.555790000000002</v>
          </cell>
          <cell r="AC36">
            <v>-84.167909999999992</v>
          </cell>
          <cell r="AD36">
            <v>-96.461789999999993</v>
          </cell>
          <cell r="AE36">
            <v>-103.41448</v>
          </cell>
          <cell r="AF36">
            <v>-99.500579999999999</v>
          </cell>
          <cell r="AG36">
            <v>-112.72888</v>
          </cell>
          <cell r="AH36">
            <v>-143.96890999999999</v>
          </cell>
          <cell r="AI36">
            <v>-98.03655999999998</v>
          </cell>
          <cell r="AJ36">
            <v>-86.873439999999988</v>
          </cell>
          <cell r="AK36">
            <v>-103.14406874999999</v>
          </cell>
          <cell r="AL36">
            <v>-103.14406874999999</v>
          </cell>
          <cell r="AM36">
            <v>-103.14406874999999</v>
          </cell>
          <cell r="AN36">
            <v>-103.14406874999999</v>
          </cell>
          <cell r="AO36">
            <v>-96.508050396263926</v>
          </cell>
          <cell r="AP36">
            <v>-97.886736830496275</v>
          </cell>
          <cell r="AQ36">
            <v>-94.440020744915415</v>
          </cell>
          <cell r="AR36">
            <v>-79.963813185475829</v>
          </cell>
          <cell r="AT36">
            <v>-96.834048333333342</v>
          </cell>
          <cell r="AV36">
            <v>-103.14406875000002</v>
          </cell>
          <cell r="AX36">
            <v>-99.495930929762608</v>
          </cell>
        </row>
        <row r="37">
          <cell r="B37" t="str">
            <v>PwC Adjusted NWC</v>
          </cell>
          <cell r="E37">
            <v>883.54834000000028</v>
          </cell>
          <cell r="F37">
            <v>1129.48748</v>
          </cell>
          <cell r="G37">
            <v>1104.9589000000001</v>
          </cell>
          <cell r="H37">
            <v>1499.4794599999998</v>
          </cell>
          <cell r="I37">
            <v>1159.37583</v>
          </cell>
          <cell r="J37">
            <v>1291.5077800000001</v>
          </cell>
          <cell r="K37">
            <v>1088.7600699999996</v>
          </cell>
          <cell r="L37">
            <v>1167.6459100000002</v>
          </cell>
          <cell r="M37">
            <v>950.13456000000019</v>
          </cell>
          <cell r="N37">
            <v>980.85271000000012</v>
          </cell>
          <cell r="O37">
            <v>1155.5477399999997</v>
          </cell>
          <cell r="P37">
            <v>1214.63869</v>
          </cell>
          <cell r="Q37">
            <v>643.88576999999975</v>
          </cell>
          <cell r="R37">
            <v>854.0582099999998</v>
          </cell>
          <cell r="S37">
            <v>938.54633999999987</v>
          </cell>
          <cell r="T37">
            <v>450.30990999999995</v>
          </cell>
          <cell r="U37">
            <v>516.82585999999992</v>
          </cell>
          <cell r="V37">
            <v>420.44531999999992</v>
          </cell>
          <cell r="W37">
            <v>545.84222999999997</v>
          </cell>
          <cell r="X37">
            <v>501.33752000000021</v>
          </cell>
          <cell r="Y37">
            <v>493.55111000000011</v>
          </cell>
          <cell r="Z37">
            <v>761.44806000000017</v>
          </cell>
          <cell r="AA37">
            <v>815.9184600000001</v>
          </cell>
          <cell r="AB37">
            <v>704.10735999999986</v>
          </cell>
          <cell r="AC37">
            <v>860.92353999999989</v>
          </cell>
          <cell r="AD37">
            <v>986.73139000000026</v>
          </cell>
          <cell r="AE37">
            <v>954.99812999999983</v>
          </cell>
          <cell r="AF37">
            <v>1071.9186199999999</v>
          </cell>
          <cell r="AG37">
            <v>1265.3727100000001</v>
          </cell>
          <cell r="AH37">
            <v>963.98704999999973</v>
          </cell>
          <cell r="AI37">
            <v>908.63990999999965</v>
          </cell>
          <cell r="AJ37">
            <v>1436.1387599999998</v>
          </cell>
          <cell r="AK37">
            <v>917.49066289745178</v>
          </cell>
          <cell r="AL37">
            <v>1010.0442003827771</v>
          </cell>
          <cell r="AM37">
            <v>978.19659530466436</v>
          </cell>
          <cell r="AN37">
            <v>755.27057647366928</v>
          </cell>
          <cell r="AO37">
            <v>1080.0955270838638</v>
          </cell>
          <cell r="AP37">
            <v>1095.0983194707756</v>
          </cell>
          <cell r="AQ37">
            <v>1057.5913385034949</v>
          </cell>
          <cell r="AR37">
            <v>900.06201844091549</v>
          </cell>
          <cell r="AT37">
            <v>935.3112583333334</v>
          </cell>
          <cell r="AV37">
            <v>1009.1426787548806</v>
          </cell>
          <cell r="AX37">
            <v>1048.4631094582544</v>
          </cell>
        </row>
        <row r="39">
          <cell r="B39" t="str">
            <v>Net revenue</v>
          </cell>
          <cell r="E39">
            <v>512.25413000000003</v>
          </cell>
          <cell r="F39">
            <v>629.01614999999993</v>
          </cell>
          <cell r="G39">
            <v>537.49549999999999</v>
          </cell>
          <cell r="H39">
            <v>564.86400000000003</v>
          </cell>
          <cell r="I39">
            <v>559.56439</v>
          </cell>
          <cell r="J39">
            <v>542.65886999999998</v>
          </cell>
          <cell r="K39">
            <v>503.99301000000003</v>
          </cell>
          <cell r="L39">
            <v>494.17734999999993</v>
          </cell>
          <cell r="M39">
            <v>351.8202</v>
          </cell>
          <cell r="N39">
            <v>422.14625999999998</v>
          </cell>
          <cell r="O39">
            <v>465.17419000000001</v>
          </cell>
          <cell r="P39">
            <v>362.90235999999999</v>
          </cell>
          <cell r="Q39">
            <v>480.53549999999996</v>
          </cell>
          <cell r="R39">
            <v>449.61575000000005</v>
          </cell>
          <cell r="S39">
            <v>406.49869000000001</v>
          </cell>
          <cell r="T39">
            <v>335.59344000000004</v>
          </cell>
          <cell r="U39">
            <v>292.69524999999999</v>
          </cell>
          <cell r="V39">
            <v>332.30705999999998</v>
          </cell>
          <cell r="W39">
            <v>331.43674999999996</v>
          </cell>
          <cell r="X39">
            <v>223.76650000000001</v>
          </cell>
          <cell r="Y39">
            <v>462.90003999999999</v>
          </cell>
          <cell r="Z39">
            <v>607.79157999999995</v>
          </cell>
          <cell r="AA39">
            <v>660.46075000000008</v>
          </cell>
          <cell r="AB39">
            <v>604.95985999999994</v>
          </cell>
          <cell r="AC39">
            <v>565.23437999999999</v>
          </cell>
          <cell r="AD39">
            <v>578.51824999999997</v>
          </cell>
          <cell r="AE39">
            <v>625.23406999999997</v>
          </cell>
          <cell r="AF39">
            <v>691.70688000000007</v>
          </cell>
          <cell r="AG39">
            <v>797.59543999999994</v>
          </cell>
          <cell r="AH39">
            <v>845.99311</v>
          </cell>
          <cell r="AI39">
            <v>792.37088999999992</v>
          </cell>
          <cell r="AJ39">
            <v>892.87702999999999</v>
          </cell>
          <cell r="AK39">
            <v>700</v>
          </cell>
          <cell r="AL39">
            <v>710</v>
          </cell>
          <cell r="AM39">
            <v>685</v>
          </cell>
          <cell r="AN39">
            <v>580</v>
          </cell>
          <cell r="AO39">
            <v>700</v>
          </cell>
          <cell r="AP39">
            <v>710</v>
          </cell>
          <cell r="AQ39">
            <v>685</v>
          </cell>
          <cell r="AR39">
            <v>580</v>
          </cell>
          <cell r="AT39">
            <v>677.13685666666663</v>
          </cell>
          <cell r="AV39">
            <v>705.37750416666677</v>
          </cell>
          <cell r="AX39">
            <v>705.37750416666677</v>
          </cell>
        </row>
        <row r="40">
          <cell r="B40" t="str">
            <v>LTM net revenue</v>
          </cell>
          <cell r="P40">
            <v>5946.0664099999995</v>
          </cell>
          <cell r="Q40">
            <v>5914.3477800000001</v>
          </cell>
          <cell r="R40">
            <v>5734.9473800000005</v>
          </cell>
          <cell r="S40">
            <v>5603.95057</v>
          </cell>
          <cell r="T40">
            <v>5374.68001</v>
          </cell>
          <cell r="U40">
            <v>5107.8108699999993</v>
          </cell>
          <cell r="V40">
            <v>4897.4590599999992</v>
          </cell>
          <cell r="W40">
            <v>4724.9027999999998</v>
          </cell>
          <cell r="X40">
            <v>4454.4919499999996</v>
          </cell>
          <cell r="Y40">
            <v>4565.57179</v>
          </cell>
          <cell r="Z40">
            <v>4751.2171100000005</v>
          </cell>
          <cell r="AA40">
            <v>4946.5036700000001</v>
          </cell>
          <cell r="AB40">
            <v>5188.5611699999999</v>
          </cell>
          <cell r="AC40">
            <v>5273.2600499999999</v>
          </cell>
          <cell r="AD40">
            <v>5402.16255</v>
          </cell>
          <cell r="AE40">
            <v>5620.897930000001</v>
          </cell>
          <cell r="AF40">
            <v>5977.0113700000002</v>
          </cell>
          <cell r="AG40">
            <v>6481.9115599999996</v>
          </cell>
          <cell r="AH40">
            <v>6995.5976100000007</v>
          </cell>
          <cell r="AI40">
            <v>7456.5317500000001</v>
          </cell>
          <cell r="AJ40">
            <v>8125.64228</v>
          </cell>
          <cell r="AK40">
            <v>8362.7422399999996</v>
          </cell>
          <cell r="AL40">
            <v>8464.9506600000004</v>
          </cell>
          <cell r="AM40">
            <v>8489.4899100000002</v>
          </cell>
          <cell r="AN40">
            <v>8464.5300500000012</v>
          </cell>
          <cell r="AO40">
            <v>8362.7422399999996</v>
          </cell>
          <cell r="AP40">
            <v>8464.9506600000004</v>
          </cell>
          <cell r="AQ40">
            <v>8489.4899100000002</v>
          </cell>
          <cell r="AR40">
            <v>8464.5300500000012</v>
          </cell>
          <cell r="AT40">
            <v>5898.7390700000005</v>
          </cell>
          <cell r="AV40">
            <v>7092.8939966666667</v>
          </cell>
          <cell r="AX40">
            <v>7092.8939966666667</v>
          </cell>
        </row>
        <row r="41">
          <cell r="B41" t="str">
            <v>Reported NWC as % of net revenue</v>
          </cell>
          <cell r="E41">
            <v>1.724824239093983</v>
          </cell>
          <cell r="F41">
            <v>1.7956414632597273</v>
          </cell>
          <cell r="G41">
            <v>2.0557546993416689</v>
          </cell>
          <cell r="H41">
            <v>2.6545849266372077</v>
          </cell>
          <cell r="I41">
            <v>2.0719256813322233</v>
          </cell>
          <cell r="J41">
            <v>2.3799625352111176</v>
          </cell>
          <cell r="K41">
            <v>2.1602681949894493</v>
          </cell>
          <cell r="L41">
            <v>2.3628074212628327</v>
          </cell>
          <cell r="M41">
            <v>2.7006253762575323</v>
          </cell>
          <cell r="N41">
            <v>2.3234902282445904</v>
          </cell>
          <cell r="O41">
            <v>2.4841183471507731</v>
          </cell>
          <cell r="P41">
            <v>3.3011625771736512</v>
          </cell>
          <cell r="Q41">
            <v>1.3745597775814689</v>
          </cell>
          <cell r="R41">
            <v>1.8995291201431439</v>
          </cell>
          <cell r="S41">
            <v>2.3088545254598478</v>
          </cell>
          <cell r="T41">
            <v>1.3418316818111817</v>
          </cell>
          <cell r="U41">
            <v>1.7657473430129118</v>
          </cell>
          <cell r="V41">
            <v>1.265231379676375</v>
          </cell>
          <cell r="W41">
            <v>1.6468971229050491</v>
          </cell>
          <cell r="X41">
            <v>2.2404493970277062</v>
          </cell>
          <cell r="Y41">
            <v>1.0662153107612609</v>
          </cell>
          <cell r="Z41">
            <v>1.2528111363438108</v>
          </cell>
          <cell r="AA41">
            <v>1.2353776662731282</v>
          </cell>
          <cell r="AB41">
            <v>1.2080245456285312</v>
          </cell>
          <cell r="AC41">
            <v>1.4229928476749767</v>
          </cell>
          <cell r="AD41">
            <v>1.6539345647263504</v>
          </cell>
          <cell r="AE41">
            <v>1.479602783002532</v>
          </cell>
          <cell r="AF41">
            <v>1.5064452734661247</v>
          </cell>
          <cell r="AG41">
            <v>1.5489966316758277</v>
          </cell>
          <cell r="AH41">
            <v>1.1041307298590171</v>
          </cell>
          <cell r="AI41">
            <v>1.1090006726521713</v>
          </cell>
          <cell r="AJ41">
            <v>1.5749522641432492</v>
          </cell>
          <cell r="AK41">
            <v>1.2679865755677884</v>
          </cell>
          <cell r="AL41">
            <v>1.3804847047644746</v>
          </cell>
          <cell r="AM41">
            <v>1.3843745040944002</v>
          </cell>
          <cell r="AN41">
            <v>1.2506388215063262</v>
          </cell>
          <cell r="AO41">
            <v>1.500279238691234</v>
          </cell>
          <cell r="AP41">
            <v>1.5002792386912334</v>
          </cell>
          <cell r="AQ41">
            <v>1.5002792386912334</v>
          </cell>
          <cell r="AR41">
            <v>1.5002792386912334</v>
          </cell>
          <cell r="AT41">
            <v>1.3518358600447766</v>
          </cell>
          <cell r="AV41">
            <v>1.3850990374898087</v>
          </cell>
          <cell r="AX41">
            <v>1.4408428490958038</v>
          </cell>
        </row>
        <row r="42">
          <cell r="B42" t="str">
            <v>PwC adj. NWC as % of net revenue</v>
          </cell>
          <cell r="E42">
            <v>1.724824239093983</v>
          </cell>
          <cell r="F42">
            <v>1.7956414632597273</v>
          </cell>
          <cell r="G42">
            <v>2.0557546993416689</v>
          </cell>
          <cell r="H42">
            <v>2.6545849266372077</v>
          </cell>
          <cell r="I42">
            <v>2.0719256813322233</v>
          </cell>
          <cell r="J42">
            <v>2.3799625352111176</v>
          </cell>
          <cell r="K42">
            <v>2.1602681949894493</v>
          </cell>
          <cell r="L42">
            <v>2.3628074212628327</v>
          </cell>
          <cell r="M42">
            <v>2.7006253762575323</v>
          </cell>
          <cell r="N42">
            <v>2.3234902282445904</v>
          </cell>
          <cell r="O42">
            <v>2.4841183471507731</v>
          </cell>
          <cell r="P42">
            <v>3.3470123754499697</v>
          </cell>
          <cell r="Q42">
            <v>1.3399338238277918</v>
          </cell>
          <cell r="R42">
            <v>1.8995291201431439</v>
          </cell>
          <cell r="S42">
            <v>2.3088545254598478</v>
          </cell>
          <cell r="T42">
            <v>1.3418316818111817</v>
          </cell>
          <cell r="U42">
            <v>1.7657473430129118</v>
          </cell>
          <cell r="V42">
            <v>1.265231379676375</v>
          </cell>
          <cell r="W42">
            <v>1.6468971229050491</v>
          </cell>
          <cell r="X42">
            <v>2.2404493970277062</v>
          </cell>
          <cell r="Y42">
            <v>1.0662153107612609</v>
          </cell>
          <cell r="Z42">
            <v>1.2528111363438108</v>
          </cell>
          <cell r="AA42">
            <v>1.2353776662731282</v>
          </cell>
          <cell r="AB42">
            <v>1.1638910389856278</v>
          </cell>
          <cell r="AC42">
            <v>1.5231266364229294</v>
          </cell>
          <cell r="AD42">
            <v>1.7056184312249447</v>
          </cell>
          <cell r="AE42">
            <v>1.5274249690200021</v>
          </cell>
          <cell r="AF42">
            <v>1.5496717626980951</v>
          </cell>
          <cell r="AG42">
            <v>1.5864843836118223</v>
          </cell>
          <cell r="AH42">
            <v>1.1394738782210647</v>
          </cell>
          <cell r="AI42">
            <v>1.1467356025661162</v>
          </cell>
          <cell r="AJ42">
            <v>1.6084395854600491</v>
          </cell>
          <cell r="AK42">
            <v>1.3107009469963598</v>
          </cell>
          <cell r="AL42">
            <v>1.4225974653278552</v>
          </cell>
          <cell r="AM42">
            <v>1.4280242267221377</v>
          </cell>
          <cell r="AN42">
            <v>1.3021906490925332</v>
          </cell>
          <cell r="AO42">
            <v>1.5429936101198054</v>
          </cell>
          <cell r="AP42">
            <v>1.5423919992546133</v>
          </cell>
          <cell r="AQ42">
            <v>1.5439289613189706</v>
          </cell>
          <cell r="AR42">
            <v>1.5518310662774406</v>
          </cell>
          <cell r="AT42">
            <v>1.381273592073512</v>
          </cell>
          <cell r="AV42">
            <v>1.4306419935337775</v>
          </cell>
          <cell r="AX42">
            <v>1.4863858051397727</v>
          </cell>
        </row>
        <row r="43">
          <cell r="B43" t="str">
            <v>Reported NWC as % of LTM net revenue</v>
          </cell>
          <cell r="P43">
            <v>0.20147768413504824</v>
          </cell>
          <cell r="Q43">
            <v>0.11168176011455314</v>
          </cell>
          <cell r="R43">
            <v>0.14892171687196887</v>
          </cell>
          <cell r="S43">
            <v>0.1674794108685366</v>
          </cell>
          <cell r="T43">
            <v>8.3783575796543081E-2</v>
          </cell>
          <cell r="U43">
            <v>0.10118343712283928</v>
          </cell>
          <cell r="V43">
            <v>8.5849685489764974E-2</v>
          </cell>
          <cell r="W43">
            <v>0.11552454158422053</v>
          </cell>
          <cell r="X43">
            <v>0.11254650937241008</v>
          </cell>
          <cell r="Y43">
            <v>0.10810280348258418</v>
          </cell>
          <cell r="Z43">
            <v>0.16026378975554753</v>
          </cell>
          <cell r="AA43">
            <v>0.16494852009277899</v>
          </cell>
          <cell r="AB43">
            <v>0.14084952187236136</v>
          </cell>
          <cell r="AC43">
            <v>0.15252888580755655</v>
          </cell>
          <cell r="AD43">
            <v>0.17712005537486092</v>
          </cell>
          <cell r="AE43">
            <v>0.16458190159663685</v>
          </cell>
          <cell r="AF43">
            <v>0.17433772423959767</v>
          </cell>
          <cell r="AG43">
            <v>0.19060313282028177</v>
          </cell>
          <cell r="AH43">
            <v>0.13352497414441761</v>
          </cell>
          <cell r="AI43">
            <v>0.11784833478379536</v>
          </cell>
          <cell r="AJ43">
            <v>0.1730618517949328</v>
          </cell>
          <cell r="AK43">
            <v>0.10613631000749964</v>
          </cell>
          <cell r="AL43">
            <v>0.11578852373166425</v>
          </cell>
          <cell r="AM43">
            <v>0.11170241620614214</v>
          </cell>
          <cell r="AN43">
            <v>8.5695308799059566E-2</v>
          </cell>
          <cell r="AO43">
            <v>0.12558027462100324</v>
          </cell>
          <cell r="AP43">
            <v>0.12583632229591465</v>
          </cell>
          <cell r="AQ43">
            <v>0.12105453795203285</v>
          </cell>
          <cell r="AR43">
            <v>0.10280097693562033</v>
          </cell>
          <cell r="AT43">
            <v>0.15518195908265525</v>
          </cell>
          <cell r="AV43">
            <v>0.13774598951392295</v>
          </cell>
          <cell r="AX43">
            <v>0.14328962666990647</v>
          </cell>
        </row>
        <row r="44">
          <cell r="B44" t="str">
            <v>PwC adj. NWC as % of LTM net revenue</v>
          </cell>
          <cell r="P44">
            <v>0.20427600471418214</v>
          </cell>
          <cell r="Q44">
            <v>0.10886843215026488</v>
          </cell>
          <cell r="R44">
            <v>0.14892171687196887</v>
          </cell>
          <cell r="S44">
            <v>0.1674794108685366</v>
          </cell>
          <cell r="T44">
            <v>8.3783575796543081E-2</v>
          </cell>
          <cell r="U44">
            <v>0.10118343712283928</v>
          </cell>
          <cell r="V44">
            <v>8.5849685489764974E-2</v>
          </cell>
          <cell r="W44">
            <v>0.11552454158422053</v>
          </cell>
          <cell r="X44">
            <v>0.11254650937241008</v>
          </cell>
          <cell r="Y44">
            <v>0.10810280348258418</v>
          </cell>
          <cell r="Z44">
            <v>0.16026378975554753</v>
          </cell>
          <cell r="AA44">
            <v>0.16494852009277899</v>
          </cell>
          <cell r="AB44">
            <v>0.1357037793196143</v>
          </cell>
          <cell r="AC44">
            <v>0.16326210576320807</v>
          </cell>
          <cell r="AD44">
            <v>0.18265488697669793</v>
          </cell>
          <cell r="AE44">
            <v>0.1699013470611091</v>
          </cell>
          <cell r="AF44">
            <v>0.17934023438205371</v>
          </cell>
          <cell r="AG44">
            <v>0.19521597884930109</v>
          </cell>
          <cell r="AH44">
            <v>0.13779909933956302</v>
          </cell>
          <cell r="AI44">
            <v>0.12185824998331156</v>
          </cell>
          <cell r="AJ44">
            <v>0.17674156829852469</v>
          </cell>
          <cell r="AK44">
            <v>0.10971169941230328</v>
          </cell>
          <cell r="AL44">
            <v>0.11932074278419681</v>
          </cell>
          <cell r="AM44">
            <v>0.11522442522164024</v>
          </cell>
          <cell r="AN44">
            <v>8.9227703370687333E-2</v>
          </cell>
          <cell r="AO44">
            <v>0.12915566402580689</v>
          </cell>
          <cell r="AP44">
            <v>0.12936854134844722</v>
          </cell>
          <cell r="AQ44">
            <v>0.12457654696753091</v>
          </cell>
          <cell r="AR44">
            <v>0.1063333715072481</v>
          </cell>
          <cell r="AT44">
            <v>0.15856121914091265</v>
          </cell>
          <cell r="AV44">
            <v>0.1422751671220705</v>
          </cell>
          <cell r="AX44">
            <v>0.14781880427805402</v>
          </cell>
        </row>
        <row r="45">
          <cell r="B45" t="str">
            <v>Days in month</v>
          </cell>
          <cell r="E45">
            <v>31</v>
          </cell>
          <cell r="F45">
            <v>28</v>
          </cell>
          <cell r="G45">
            <v>31</v>
          </cell>
          <cell r="H45">
            <v>30</v>
          </cell>
          <cell r="I45">
            <v>31</v>
          </cell>
          <cell r="J45">
            <v>30</v>
          </cell>
          <cell r="K45">
            <v>31</v>
          </cell>
          <cell r="L45">
            <v>31</v>
          </cell>
          <cell r="M45">
            <v>30</v>
          </cell>
          <cell r="N45">
            <v>31</v>
          </cell>
          <cell r="O45">
            <v>30</v>
          </cell>
          <cell r="P45">
            <v>31</v>
          </cell>
          <cell r="Q45">
            <v>31</v>
          </cell>
          <cell r="R45">
            <v>29</v>
          </cell>
          <cell r="S45">
            <v>31</v>
          </cell>
          <cell r="T45">
            <v>30</v>
          </cell>
          <cell r="U45">
            <v>31</v>
          </cell>
          <cell r="V45">
            <v>30</v>
          </cell>
          <cell r="W45">
            <v>31</v>
          </cell>
          <cell r="X45">
            <v>31</v>
          </cell>
          <cell r="Y45">
            <v>30</v>
          </cell>
          <cell r="Z45">
            <v>31</v>
          </cell>
          <cell r="AA45">
            <v>30</v>
          </cell>
          <cell r="AB45">
            <v>31</v>
          </cell>
          <cell r="AC45">
            <v>31</v>
          </cell>
          <cell r="AD45">
            <v>28</v>
          </cell>
          <cell r="AE45">
            <v>31</v>
          </cell>
          <cell r="AF45">
            <v>30</v>
          </cell>
          <cell r="AG45">
            <v>31</v>
          </cell>
          <cell r="AH45">
            <v>30</v>
          </cell>
          <cell r="AI45">
            <v>31</v>
          </cell>
          <cell r="AJ45">
            <v>31</v>
          </cell>
          <cell r="AK45">
            <v>30</v>
          </cell>
          <cell r="AL45">
            <v>31</v>
          </cell>
          <cell r="AM45">
            <v>30</v>
          </cell>
          <cell r="AN45">
            <v>31</v>
          </cell>
          <cell r="AO45">
            <v>30</v>
          </cell>
          <cell r="AP45">
            <v>31</v>
          </cell>
          <cell r="AQ45">
            <v>30</v>
          </cell>
          <cell r="AR45">
            <v>31</v>
          </cell>
        </row>
        <row r="46">
          <cell r="B46" t="str">
            <v>DSO</v>
          </cell>
          <cell r="E46">
            <v>59.129526022562295</v>
          </cell>
          <cell r="F46">
            <v>63.914436155574087</v>
          </cell>
          <cell r="G46">
            <v>89.430889077210878</v>
          </cell>
          <cell r="H46">
            <v>98.471784712780419</v>
          </cell>
          <cell r="I46">
            <v>64.377213657216473</v>
          </cell>
          <cell r="J46">
            <v>70.273342993545839</v>
          </cell>
          <cell r="K46">
            <v>75.673274139258396</v>
          </cell>
          <cell r="L46">
            <v>81.652297500077665</v>
          </cell>
          <cell r="M46">
            <v>95.745422235562387</v>
          </cell>
          <cell r="N46">
            <v>73.478976883509532</v>
          </cell>
          <cell r="O46">
            <v>96.065346617790624</v>
          </cell>
          <cell r="P46">
            <v>135.5107299935994</v>
          </cell>
          <cell r="Q46">
            <v>90.219206739148305</v>
          </cell>
          <cell r="R46">
            <v>97.204243289964822</v>
          </cell>
          <cell r="S46">
            <v>115.09221700074851</v>
          </cell>
          <cell r="T46">
            <v>78.111860887388019</v>
          </cell>
          <cell r="U46">
            <v>94.272635787564028</v>
          </cell>
          <cell r="V46">
            <v>70.003925285246723</v>
          </cell>
          <cell r="W46">
            <v>83.70549641824573</v>
          </cell>
          <cell r="X46">
            <v>104.07017520495695</v>
          </cell>
          <cell r="Y46">
            <v>54.671691322385719</v>
          </cell>
          <cell r="Z46">
            <v>61.54066370909581</v>
          </cell>
          <cell r="AA46">
            <v>60.221698867040928</v>
          </cell>
          <cell r="AB46">
            <v>62.261774706837571</v>
          </cell>
          <cell r="AC46">
            <v>74.778561346533806</v>
          </cell>
          <cell r="AD46">
            <v>74.88958012992677</v>
          </cell>
          <cell r="AE46">
            <v>68.545901681269541</v>
          </cell>
          <cell r="AF46">
            <v>69.862607698798655</v>
          </cell>
          <cell r="AG46">
            <v>72.31570463843174</v>
          </cell>
          <cell r="AH46">
            <v>64.493845109447761</v>
          </cell>
          <cell r="AI46">
            <v>81.217886108865002</v>
          </cell>
          <cell r="AJ46">
            <v>87.113250959093435</v>
          </cell>
          <cell r="AK46">
            <v>74.152167209045842</v>
          </cell>
          <cell r="AL46">
            <v>74.152167209045842</v>
          </cell>
          <cell r="AM46">
            <v>74.152167209045842</v>
          </cell>
          <cell r="AN46">
            <v>74.152167209045842</v>
          </cell>
          <cell r="AO46">
            <v>77.059648662833808</v>
          </cell>
          <cell r="AP46">
            <v>79.628303618261612</v>
          </cell>
          <cell r="AQ46">
            <v>77.059648662833808</v>
          </cell>
          <cell r="AR46">
            <v>79.628303618261612</v>
          </cell>
          <cell r="AT46">
            <v>69.326097189810568</v>
          </cell>
          <cell r="AV46">
            <v>74.152167209045842</v>
          </cell>
          <cell r="AX46">
            <v>75.549436852879793</v>
          </cell>
        </row>
        <row r="47">
          <cell r="B47" t="str">
            <v>DPO</v>
          </cell>
          <cell r="E47">
            <v>47.642350662704942</v>
          </cell>
          <cell r="F47">
            <v>43.406752782878598</v>
          </cell>
          <cell r="G47">
            <v>45.762987726235295</v>
          </cell>
          <cell r="H47">
            <v>40.825934909375206</v>
          </cell>
          <cell r="I47">
            <v>34.085620818548897</v>
          </cell>
          <cell r="J47">
            <v>31.712373707903048</v>
          </cell>
          <cell r="K47">
            <v>33.837092854650443</v>
          </cell>
          <cell r="L47">
            <v>33.970256417103151</v>
          </cell>
          <cell r="M47">
            <v>37.612404675028785</v>
          </cell>
          <cell r="N47">
            <v>28.382024130029183</v>
          </cell>
          <cell r="O47">
            <v>27.678597134615803</v>
          </cell>
          <cell r="P47">
            <v>27.11270008551152</v>
          </cell>
          <cell r="Q47">
            <v>32.718738056237967</v>
          </cell>
          <cell r="R47">
            <v>32.393016336361704</v>
          </cell>
          <cell r="S47">
            <v>41.420144492582011</v>
          </cell>
          <cell r="T47">
            <v>42.285062951849291</v>
          </cell>
          <cell r="U47">
            <v>49.168082077386437</v>
          </cell>
          <cell r="V47">
            <v>44.649591719459877</v>
          </cell>
          <cell r="W47">
            <v>42.443819561418543</v>
          </cell>
          <cell r="X47">
            <v>55.277008545991627</v>
          </cell>
          <cell r="Y47">
            <v>31.988522445541037</v>
          </cell>
          <cell r="Z47">
            <v>33.917544638906527</v>
          </cell>
          <cell r="AA47">
            <v>37.393946972463738</v>
          </cell>
          <cell r="AB47">
            <v>38.478780813307679</v>
          </cell>
          <cell r="AC47">
            <v>43.883354840392137</v>
          </cell>
          <cell r="AD47">
            <v>40.847843589753822</v>
          </cell>
          <cell r="AE47">
            <v>43.266804432546287</v>
          </cell>
          <cell r="AF47">
            <v>43.544564654200656</v>
          </cell>
          <cell r="AG47">
            <v>52.284292010081394</v>
          </cell>
          <cell r="AH47">
            <v>52.32229049533337</v>
          </cell>
          <cell r="AI47">
            <v>55.718452347192354</v>
          </cell>
          <cell r="AJ47">
            <v>53.720841040453287</v>
          </cell>
          <cell r="AK47">
            <v>48.198555426244162</v>
          </cell>
          <cell r="AL47">
            <v>48.198555426244162</v>
          </cell>
          <cell r="AM47">
            <v>48.198555426244162</v>
          </cell>
          <cell r="AN47">
            <v>48.198555426244162</v>
          </cell>
          <cell r="AO47">
            <v>40.139535346013695</v>
          </cell>
          <cell r="AP47">
            <v>47.046624366500303</v>
          </cell>
          <cell r="AQ47">
            <v>43.925857825151354</v>
          </cell>
          <cell r="AR47">
            <v>41.335816544754749</v>
          </cell>
          <cell r="AT47">
            <v>43.947269856681025</v>
          </cell>
          <cell r="AV47">
            <v>48.198555426244162</v>
          </cell>
          <cell r="AX47">
            <v>46.503023124364454</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Info"/>
      <sheetName val="Index"/>
      <sheetName val="Summary schedules &gt;&gt;&gt;"/>
      <sheetName val="Illustrative Term Sheet Calcs"/>
      <sheetName val="Group &amp; Organisational Charts"/>
      <sheetName val="Revenue by region"/>
      <sheetName val="P&amp;L Analysis &gt;&gt;&gt;"/>
      <sheetName val="Summary P&amp;L"/>
      <sheetName val="AAG charts"/>
      <sheetName val="Quality of Earnings"/>
      <sheetName val="QOE Adjustments"/>
      <sheetName val="Outturn"/>
      <sheetName val="Revised Outturn"/>
      <sheetName val="Revised Outturn (Nov-21)"/>
      <sheetName val="Sep-21 Monthly YTD P&amp;L (27 Oct)"/>
      <sheetName val="Forecast P&amp;L (PwC) "/>
      <sheetName val="Forecast P&amp;L (Term sheet)"/>
      <sheetName val="Seasonality charts"/>
      <sheetName val="AAG"/>
      <sheetName val="Monthly revenue by customer"/>
      <sheetName val="F'cast revenue by customer"/>
      <sheetName val="Cost of sales"/>
      <sheetName val="Overheads"/>
      <sheetName val="External contractor &amp; Rent"/>
      <sheetName val="Sub-contractors (annual)"/>
      <sheetName val="Fixed vs. Variable Overheads"/>
      <sheetName val="Revenue Pipeline - Summary"/>
      <sheetName val="FY21F Revenue Bridge"/>
      <sheetName val="Revenue Pipeline Bridge FY22"/>
      <sheetName val="FY22F Sensitivity Analysis"/>
      <sheetName val="Stats (27 Oct-21)"/>
      <sheetName val="Forecast P&amp;L (25 Oct-21)"/>
      <sheetName val="2022 Forecast P&amp;L (25 Oct-21)"/>
      <sheetName val="Revenue Pipeline - Secured"/>
      <sheetName val="Revenue Pipeline - Qual&amp;Fcast"/>
      <sheetName val="P&amp;L Reconciliation to Stats"/>
      <sheetName val="Project Profitability &gt;&gt;&gt;"/>
      <sheetName val="Customer analysis"/>
      <sheetName val="Workings Customer Margins"/>
      <sheetName val="Summary Project Profitability"/>
      <sheetName val="Customer profitability summarie"/>
      <sheetName val="Project Identifier Check"/>
      <sheetName val="Win rate analysis - 2.05 &gt;&gt;&gt;"/>
      <sheetName val="Bid Number"/>
      <sheetName val="Bid By Closed Status"/>
      <sheetName val="Win % by Value"/>
      <sheetName val="Breakdown Bid Type"/>
      <sheetName val="Data export"/>
      <sheetName val="Staff analysis &gt;&gt;&gt;"/>
      <sheetName val="FTE mix at Aug-21"/>
      <sheetName val="Annual salary "/>
      <sheetName val="Monthly bill vs. non-bill perms"/>
      <sheetName val="BS Analysis &gt;&gt;&gt;"/>
      <sheetName val="Summary Balance Sheet"/>
      <sheetName val="Net working Capital"/>
      <sheetName val="Net debt"/>
      <sheetName val="Illustrative Cash Flow"/>
      <sheetName val="Debtor Ageing"/>
      <sheetName val="Creditor Ageing"/>
      <sheetName val="Accruals detail"/>
      <sheetName val="Monthly BS seasonality"/>
      <sheetName val="Accrued income"/>
      <sheetName val="Capex"/>
      <sheetName val="FY21 Committed cash outflows"/>
      <sheetName val="Forecast Cash Flow"/>
      <sheetName val="Fixed asset register"/>
      <sheetName val="Bank reconciliations"/>
      <sheetName val="Costs below EBITDA &amp; Equity Rol"/>
      <sheetName val="BS Reconciliation to Stats"/>
      <sheetName val="Summary Lease Schedule"/>
      <sheetName val="SOURCES &gt;&gt;&gt;"/>
      <sheetName val="BPE Margin by Project FY18-21"/>
      <sheetName val="Monthly Bill vs. Non-bill Staff"/>
      <sheetName val="Contractors - 2.09"/>
      <sheetName val="Annual Perm Employees - 1.07"/>
      <sheetName val="FY19 Sales Transactions - 2.02"/>
      <sheetName val="YTD21 Sales Transactions -2.02"/>
      <sheetName val="Customer PwC Mapping"/>
      <sheetName val="FY20 Sales transactions - 2.02"/>
      <sheetName val="Pipeline - Secured - 3.04"/>
      <sheetName val="Pipeline Weighted Fcast -3.04"/>
      <sheetName val="Pipeline - Qual&amp;Fcast - 3.04"/>
      <sheetName val="Cash Flow Forecast"/>
      <sheetName val="YTD21 Committed outflows - 6.05"/>
      <sheetName val="Perm Headcount &amp; costs - 1.07 "/>
      <sheetName val="FY20 - Capex - 6.03"/>
      <sheetName val="FY19 - Capex - 6.03"/>
      <sheetName val="YTD21 - Capex - 6.03"/>
      <sheetName val="YTD21 Accrued income - 3.02"/>
      <sheetName val="FY20 Accrued income - 3.02"/>
      <sheetName val="FY19 Accrued income - 3.02"/>
      <sheetName val="YTD21 - Aged creditors - 3.02"/>
      <sheetName val="FY20 - Aged creditors - 3.02"/>
      <sheetName val="FY19 - Aged creditors - 3.02"/>
      <sheetName val="YTD21 Aged debtors - 3.02"/>
      <sheetName val="FY20 Aged debtors - 3.02"/>
      <sheetName val="FY19 Aged debtors - 3.02"/>
      <sheetName val="FY21 P&amp;L (f'cast) -3.01"/>
      <sheetName val="Transactional BS - 1.03"/>
      <sheetName val="FY19 Revenue by customer -2.02"/>
      <sheetName val="FY20 Revenue by customer -2.02"/>
      <sheetName val="YTD21 Revenue by customer -2.02"/>
      <sheetName val="FY19 Fixed vs Variable - 2.13"/>
      <sheetName val="FY20 Fixed vs Variable - 2.13"/>
      <sheetName val="YTD21 Fixed vs Variable - 2.13"/>
      <sheetName val="Annual Subcontractors - 2.12"/>
      <sheetName val="FY19 - Vendor breakdown - 2.08"/>
      <sheetName val="FY20 - Vendor breakdown- 2.08"/>
      <sheetName val="YTD21 - Vendor breakdown - 2.08"/>
      <sheetName val="YTD-21 P&amp;L (per Mgmt acs) -1.03"/>
      <sheetName val="FY20 P&amp;L (per Mgmt accs) -2.02"/>
      <sheetName val="FY19 P&amp;L (per FS) -2.02"/>
      <sheetName val="Adjusted FY19 Monthly P&amp;L -2.02"/>
    </sheetNames>
    <sheetDataSet>
      <sheetData sheetId="0"/>
      <sheetData sheetId="1"/>
      <sheetData sheetId="2"/>
      <sheetData sheetId="3"/>
      <sheetData sheetId="4"/>
      <sheetData sheetId="5"/>
      <sheetData sheetId="6"/>
      <sheetData sheetId="7">
        <row r="1">
          <cell r="B1" t="str">
            <v>Summary P&amp;L</v>
          </cell>
        </row>
      </sheetData>
      <sheetData sheetId="8">
        <row r="26">
          <cell r="G26" t="str">
            <v>€ in 000</v>
          </cell>
          <cell r="H26" t="str">
            <v>YTD21</v>
          </cell>
          <cell r="I26" t="str">
            <v>FY21B</v>
          </cell>
          <cell r="J26" t="str">
            <v>Secured</v>
          </cell>
          <cell r="K26" t="str">
            <v>Qualified</v>
          </cell>
          <cell r="L26" t="str">
            <v>FY21F</v>
          </cell>
        </row>
        <row r="27">
          <cell r="G27" t="str">
            <v>Revenue</v>
          </cell>
          <cell r="H27">
            <v>5789.5300499999994</v>
          </cell>
          <cell r="I27" t="str">
            <v>n.a.</v>
          </cell>
          <cell r="J27">
            <v>2282.2864744444441</v>
          </cell>
          <cell r="K27">
            <v>785</v>
          </cell>
          <cell r="L27">
            <v>8526.2309999999998</v>
          </cell>
        </row>
        <row r="28">
          <cell r="G28" t="str">
            <v>Gross profit</v>
          </cell>
          <cell r="H28">
            <v>1608.8315299999995</v>
          </cell>
          <cell r="I28" t="str">
            <v>n.a.</v>
          </cell>
          <cell r="J28">
            <v>505.30873675765019</v>
          </cell>
          <cell r="K28">
            <v>173.80261540186908</v>
          </cell>
          <cell r="L28">
            <v>2234.9123899999995</v>
          </cell>
        </row>
        <row r="29">
          <cell r="G29" t="str">
            <v>EBITDA</v>
          </cell>
          <cell r="H29">
            <v>1072.7255399999995</v>
          </cell>
          <cell r="I29">
            <v>1006.8794599999993</v>
          </cell>
          <cell r="J29">
            <v>308.29838161391802</v>
          </cell>
          <cell r="K29">
            <v>106.04025054560118</v>
          </cell>
          <cell r="L29">
            <v>1431.8301499999993</v>
          </cell>
        </row>
        <row r="30">
          <cell r="H30"/>
          <cell r="I30"/>
          <cell r="J30"/>
          <cell r="K30"/>
          <cell r="L30"/>
        </row>
        <row r="43">
          <cell r="B43" t="str">
            <v>€ in 000</v>
          </cell>
          <cell r="C43" t="str">
            <v>FY19</v>
          </cell>
          <cell r="D43" t="str">
            <v>FY20</v>
          </cell>
          <cell r="E43" t="str">
            <v>LTM21</v>
          </cell>
          <cell r="F43" t="str">
            <v>FY21B</v>
          </cell>
          <cell r="G43" t="str">
            <v>FY21F</v>
          </cell>
        </row>
        <row r="44">
          <cell r="B44" t="str">
            <v>Rep. EBITDA</v>
          </cell>
          <cell r="C44">
            <v>197.2551869999993</v>
          </cell>
          <cell r="D44">
            <v>286.46054000000061</v>
          </cell>
          <cell r="E44">
            <v>1312.0817200000024</v>
          </cell>
          <cell r="F44">
            <v>1006.8794599999993</v>
          </cell>
          <cell r="G44">
            <v>1400.2101399999992</v>
          </cell>
        </row>
        <row r="45">
          <cell r="B45" t="str">
            <v xml:space="preserve">PwC adj. </v>
          </cell>
          <cell r="C45">
            <v>16.638999999999999</v>
          </cell>
          <cell r="D45">
            <v>-43.338000000000001</v>
          </cell>
          <cell r="E45">
            <v>0</v>
          </cell>
          <cell r="F45">
            <v>26.699000000000002</v>
          </cell>
          <cell r="G45">
            <v>26.699000000000002</v>
          </cell>
        </row>
        <row r="46">
          <cell r="B46" t="str">
            <v>PwC adj. EBITDA</v>
          </cell>
          <cell r="C46">
            <v>213.89418699999931</v>
          </cell>
          <cell r="D46">
            <v>243.12254000000061</v>
          </cell>
          <cell r="E46">
            <v>1312.0817200000024</v>
          </cell>
          <cell r="F46">
            <v>1033.5784599999993</v>
          </cell>
          <cell r="G46">
            <v>1426.9091399999993</v>
          </cell>
        </row>
      </sheetData>
      <sheetData sheetId="9">
        <row r="1">
          <cell r="B1" t="str">
            <v>Quality of earnings</v>
          </cell>
        </row>
      </sheetData>
      <sheetData sheetId="10"/>
      <sheetData sheetId="11"/>
      <sheetData sheetId="12"/>
      <sheetData sheetId="13"/>
      <sheetData sheetId="14"/>
      <sheetData sheetId="15"/>
      <sheetData sheetId="16"/>
      <sheetData sheetId="17"/>
      <sheetData sheetId="18"/>
      <sheetData sheetId="19"/>
      <sheetData sheetId="20"/>
      <sheetData sheetId="21">
        <row r="7">
          <cell r="C7" t="str">
            <v>Lookup reference</v>
          </cell>
        </row>
      </sheetData>
      <sheetData sheetId="22">
        <row r="7">
          <cell r="C7" t="str">
            <v>Lookup reference</v>
          </cell>
        </row>
      </sheetData>
      <sheetData sheetId="23"/>
      <sheetData sheetId="24"/>
      <sheetData sheetId="25">
        <row r="7">
          <cell r="C7" t="str">
            <v>Lookup reference</v>
          </cell>
        </row>
      </sheetData>
      <sheetData sheetId="26">
        <row r="67">
          <cell r="C67" t="str">
            <v>Secured</v>
          </cell>
        </row>
      </sheetData>
      <sheetData sheetId="27">
        <row r="10002">
          <cell r="AAA10002" t="str">
            <v>Net revenue
YTD Aug-21
(28 Sep-21)</v>
          </cell>
        </row>
      </sheetData>
      <sheetData sheetId="28">
        <row r="10001">
          <cell r="AAA10001" t="str">
            <v>Net Revenue
Pipeline 
(27 Sep-21)</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13">
          <cell r="B13" t="str">
            <v>Q1</v>
          </cell>
        </row>
      </sheetData>
      <sheetData sheetId="44">
        <row r="17">
          <cell r="C17" t="str">
            <v>FY18</v>
          </cell>
        </row>
      </sheetData>
      <sheetData sheetId="45"/>
      <sheetData sheetId="46"/>
      <sheetData sheetId="47"/>
      <sheetData sheetId="48"/>
      <sheetData sheetId="49">
        <row r="3">
          <cell r="I3" t="str">
            <v>FTEs</v>
          </cell>
        </row>
      </sheetData>
      <sheetData sheetId="50"/>
      <sheetData sheetId="51"/>
      <sheetData sheetId="52"/>
      <sheetData sheetId="53"/>
      <sheetData sheetId="54">
        <row r="1">
          <cell r="B1" t="str">
            <v>Monthly Net Working Capital</v>
          </cell>
        </row>
      </sheetData>
      <sheetData sheetId="55">
        <row r="1">
          <cell r="B1" t="str">
            <v>Net cash / (debt)</v>
          </cell>
        </row>
      </sheetData>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8CD69-ECB5-4AF4-994A-DC4A920D0A02}">
  <sheetPr>
    <tabColor rgb="FF92D050"/>
  </sheetPr>
  <dimension ref="A1:Q83"/>
  <sheetViews>
    <sheetView showGridLines="0" zoomScale="135" zoomScaleNormal="295" workbookViewId="0">
      <selection activeCell="C18" sqref="C18"/>
    </sheetView>
  </sheetViews>
  <sheetFormatPr baseColWidth="10" defaultColWidth="8.83203125" defaultRowHeight="16" x14ac:dyDescent="0.2"/>
  <cols>
    <col min="1" max="1" width="1.6640625" style="85" customWidth="1"/>
    <col min="2" max="2" width="31.83203125" style="85" bestFit="1" customWidth="1"/>
    <col min="3" max="3" width="11.1640625" style="85" bestFit="1" customWidth="1"/>
    <col min="4" max="4" width="1.6640625" style="85" customWidth="1"/>
    <col min="5" max="16384" width="8.83203125" style="85"/>
  </cols>
  <sheetData>
    <row r="1" spans="2:17" ht="6" customHeight="1" x14ac:dyDescent="0.2">
      <c r="B1" s="86"/>
      <c r="E1" s="87"/>
      <c r="F1" s="87"/>
      <c r="G1" s="87"/>
      <c r="H1" s="87"/>
      <c r="I1" s="87"/>
      <c r="J1" s="87"/>
      <c r="K1" s="87"/>
      <c r="L1" s="87"/>
      <c r="M1" s="88"/>
      <c r="N1" s="88"/>
      <c r="O1" s="88"/>
      <c r="P1" s="88"/>
      <c r="Q1" s="88"/>
    </row>
    <row r="2" spans="2:17" ht="15" customHeight="1" x14ac:dyDescent="0.2">
      <c r="B2" s="165" t="s">
        <v>3010</v>
      </c>
      <c r="C2" s="166"/>
      <c r="E2" s="167" t="s">
        <v>3171</v>
      </c>
      <c r="F2" s="167"/>
      <c r="G2" s="167"/>
      <c r="H2" s="167"/>
      <c r="I2" s="167"/>
      <c r="J2" s="167"/>
      <c r="K2" s="167"/>
      <c r="L2" s="167"/>
    </row>
    <row r="3" spans="2:17" ht="6" customHeight="1" x14ac:dyDescent="0.2">
      <c r="B3" s="89"/>
      <c r="C3" s="90"/>
      <c r="E3" s="167"/>
      <c r="F3" s="167"/>
      <c r="G3" s="167"/>
      <c r="H3" s="167"/>
      <c r="I3" s="167"/>
      <c r="J3" s="167"/>
      <c r="K3" s="167"/>
      <c r="L3" s="167"/>
      <c r="M3" s="88"/>
      <c r="N3" s="88"/>
      <c r="O3" s="88"/>
      <c r="P3" s="88"/>
      <c r="Q3" s="88"/>
    </row>
    <row r="4" spans="2:17" x14ac:dyDescent="0.2">
      <c r="B4" s="91" t="s">
        <v>3031</v>
      </c>
      <c r="C4" s="92" t="s">
        <v>3166</v>
      </c>
      <c r="E4" s="167"/>
      <c r="F4" s="167"/>
      <c r="G4" s="167"/>
      <c r="H4" s="167"/>
      <c r="I4" s="167"/>
      <c r="J4" s="167"/>
      <c r="K4" s="167"/>
      <c r="L4" s="167"/>
    </row>
    <row r="5" spans="2:17" x14ac:dyDescent="0.2">
      <c r="B5" s="91" t="s">
        <v>3167</v>
      </c>
      <c r="C5" s="93">
        <v>205.42</v>
      </c>
      <c r="E5" s="167"/>
      <c r="F5" s="167"/>
      <c r="G5" s="167"/>
      <c r="H5" s="167"/>
      <c r="I5" s="167"/>
      <c r="J5" s="167"/>
      <c r="K5" s="167"/>
      <c r="L5" s="167"/>
    </row>
    <row r="6" spans="2:17" ht="6" customHeight="1" x14ac:dyDescent="0.2">
      <c r="B6" s="89"/>
      <c r="C6" s="90"/>
      <c r="E6" s="167"/>
      <c r="F6" s="167"/>
      <c r="G6" s="167"/>
      <c r="H6" s="167"/>
      <c r="I6" s="167"/>
      <c r="J6" s="167"/>
      <c r="K6" s="167"/>
      <c r="L6" s="167"/>
      <c r="M6" s="88"/>
      <c r="N6" s="88"/>
      <c r="O6" s="88"/>
      <c r="P6" s="88"/>
      <c r="Q6" s="88"/>
    </row>
    <row r="7" spans="2:17" x14ac:dyDescent="0.2">
      <c r="B7" s="94" t="s">
        <v>3168</v>
      </c>
      <c r="C7" s="90"/>
      <c r="E7" s="167"/>
      <c r="F7" s="167"/>
      <c r="G7" s="167"/>
      <c r="H7" s="167"/>
      <c r="I7" s="167"/>
      <c r="J7" s="167"/>
      <c r="K7" s="167"/>
      <c r="L7" s="167"/>
    </row>
    <row r="8" spans="2:17" x14ac:dyDescent="0.2">
      <c r="B8" s="91" t="s">
        <v>3070</v>
      </c>
      <c r="C8" s="200">
        <f>'Dividend Discount Model'!C15</f>
        <v>183.55264177937312</v>
      </c>
      <c r="E8" s="167"/>
      <c r="F8" s="167"/>
      <c r="G8" s="167"/>
      <c r="H8" s="167"/>
      <c r="I8" s="167"/>
      <c r="J8" s="167"/>
      <c r="K8" s="167"/>
      <c r="L8" s="167"/>
    </row>
    <row r="9" spans="2:17" ht="6" customHeight="1" x14ac:dyDescent="0.2">
      <c r="B9" s="89"/>
      <c r="C9" s="93"/>
      <c r="E9" s="167"/>
      <c r="F9" s="167"/>
      <c r="G9" s="167"/>
      <c r="H9" s="167"/>
      <c r="I9" s="167"/>
      <c r="J9" s="167"/>
      <c r="K9" s="167"/>
      <c r="L9" s="167"/>
      <c r="M9" s="88"/>
      <c r="N9" s="88"/>
      <c r="O9" s="88"/>
      <c r="P9" s="88"/>
      <c r="Q9" s="88"/>
    </row>
    <row r="10" spans="2:17" x14ac:dyDescent="0.2">
      <c r="B10" s="91" t="s">
        <v>3169</v>
      </c>
      <c r="C10" s="200">
        <f>'Free Cash Flow Model'!C38</f>
        <v>215.78482089833702</v>
      </c>
      <c r="E10" s="167"/>
      <c r="F10" s="167"/>
      <c r="G10" s="167"/>
      <c r="H10" s="167"/>
      <c r="I10" s="167"/>
      <c r="J10" s="167"/>
      <c r="K10" s="167"/>
      <c r="L10" s="167"/>
    </row>
    <row r="11" spans="2:17" ht="6" customHeight="1" x14ac:dyDescent="0.2">
      <c r="B11" s="89"/>
      <c r="C11" s="93"/>
      <c r="E11" s="167"/>
      <c r="F11" s="167"/>
      <c r="G11" s="167"/>
      <c r="H11" s="167"/>
      <c r="I11" s="167"/>
      <c r="J11" s="167"/>
      <c r="K11" s="167"/>
      <c r="L11" s="167"/>
      <c r="M11" s="88"/>
      <c r="N11" s="88"/>
      <c r="O11" s="88"/>
      <c r="P11" s="88"/>
      <c r="Q11" s="88"/>
    </row>
    <row r="12" spans="2:17" x14ac:dyDescent="0.2">
      <c r="B12" s="91" t="s">
        <v>3177</v>
      </c>
      <c r="C12" s="200">
        <f>'Multiples Valuation'!G24</f>
        <v>217.47319298836771</v>
      </c>
      <c r="E12" s="167"/>
      <c r="F12" s="167"/>
      <c r="G12" s="167"/>
      <c r="H12" s="167"/>
      <c r="I12" s="167"/>
      <c r="J12" s="167"/>
      <c r="K12" s="167"/>
      <c r="L12" s="167"/>
    </row>
    <row r="13" spans="2:17" ht="6" customHeight="1" x14ac:dyDescent="0.2">
      <c r="B13" s="89"/>
      <c r="C13" s="93"/>
      <c r="E13" s="167"/>
      <c r="F13" s="167"/>
      <c r="G13" s="167"/>
      <c r="H13" s="167"/>
      <c r="I13" s="167"/>
      <c r="J13" s="167"/>
      <c r="K13" s="167"/>
      <c r="L13" s="167"/>
      <c r="M13" s="88"/>
      <c r="N13" s="88"/>
      <c r="O13" s="88"/>
      <c r="P13" s="88"/>
      <c r="Q13" s="88"/>
    </row>
    <row r="14" spans="2:17" x14ac:dyDescent="0.2">
      <c r="B14" s="91" t="s">
        <v>3173</v>
      </c>
      <c r="C14" s="200">
        <f>'Multiples Valuation'!D24</f>
        <v>287.98262876707037</v>
      </c>
      <c r="E14" s="167"/>
      <c r="F14" s="167"/>
      <c r="G14" s="167"/>
      <c r="H14" s="167"/>
      <c r="I14" s="167"/>
      <c r="J14" s="167"/>
      <c r="K14" s="167"/>
      <c r="L14" s="167"/>
    </row>
    <row r="15" spans="2:17" ht="6" customHeight="1" x14ac:dyDescent="0.2">
      <c r="B15" s="89"/>
      <c r="C15" s="93"/>
      <c r="E15" s="167"/>
      <c r="F15" s="167"/>
      <c r="G15" s="167"/>
      <c r="H15" s="167"/>
      <c r="I15" s="167"/>
      <c r="J15" s="167"/>
      <c r="K15" s="167"/>
      <c r="L15" s="167"/>
      <c r="M15" s="88"/>
      <c r="N15" s="88"/>
      <c r="O15" s="88"/>
      <c r="P15" s="88"/>
      <c r="Q15" s="88"/>
    </row>
    <row r="16" spans="2:17" x14ac:dyDescent="0.2">
      <c r="B16" s="91" t="s">
        <v>3178</v>
      </c>
      <c r="C16" s="200">
        <f>'Multiples Valuation'!J40</f>
        <v>332.92558797562015</v>
      </c>
      <c r="E16" s="167"/>
      <c r="F16" s="167"/>
      <c r="G16" s="167"/>
      <c r="H16" s="167"/>
      <c r="I16" s="167"/>
      <c r="J16" s="167"/>
      <c r="K16" s="167"/>
      <c r="L16" s="167"/>
    </row>
    <row r="17" spans="1:17" ht="6" customHeight="1" x14ac:dyDescent="0.2">
      <c r="B17" s="89"/>
      <c r="C17" s="93"/>
      <c r="E17" s="167"/>
      <c r="F17" s="167"/>
      <c r="G17" s="167"/>
      <c r="H17" s="167"/>
      <c r="I17" s="167"/>
      <c r="J17" s="167"/>
      <c r="K17" s="167"/>
      <c r="L17" s="167"/>
      <c r="M17" s="88"/>
      <c r="N17" s="88"/>
      <c r="O17" s="88"/>
      <c r="P17" s="88"/>
      <c r="Q17" s="88"/>
    </row>
    <row r="18" spans="1:17" x14ac:dyDescent="0.2">
      <c r="B18" s="91" t="s">
        <v>3174</v>
      </c>
      <c r="C18" s="200">
        <f>'Multiples Valuation'!J33</f>
        <v>478.49024732729663</v>
      </c>
      <c r="E18" s="167"/>
      <c r="F18" s="167"/>
      <c r="G18" s="167"/>
      <c r="H18" s="167"/>
      <c r="I18" s="167"/>
      <c r="J18" s="167"/>
      <c r="K18" s="167"/>
      <c r="L18" s="167"/>
    </row>
    <row r="19" spans="1:17" ht="6" customHeight="1" x14ac:dyDescent="0.2">
      <c r="B19" s="89"/>
      <c r="C19" s="90"/>
      <c r="E19" s="167"/>
      <c r="F19" s="167"/>
      <c r="G19" s="167"/>
      <c r="H19" s="167"/>
      <c r="I19" s="167"/>
      <c r="J19" s="167"/>
      <c r="K19" s="167"/>
      <c r="L19" s="167"/>
      <c r="M19" s="88"/>
      <c r="N19" s="88"/>
      <c r="O19" s="88"/>
      <c r="P19" s="88"/>
      <c r="Q19" s="88"/>
    </row>
    <row r="20" spans="1:17" x14ac:dyDescent="0.2">
      <c r="B20" s="96" t="s">
        <v>3164</v>
      </c>
      <c r="C20" s="90"/>
      <c r="E20" s="167"/>
      <c r="F20" s="167"/>
      <c r="G20" s="167"/>
      <c r="H20" s="167"/>
      <c r="I20" s="167"/>
      <c r="J20" s="167"/>
      <c r="K20" s="167"/>
      <c r="L20" s="167"/>
    </row>
    <row r="21" spans="1:17" x14ac:dyDescent="0.2">
      <c r="B21" s="91" t="s">
        <v>3165</v>
      </c>
      <c r="C21" s="93">
        <f>MIN(C8:C18)</f>
        <v>183.55264177937312</v>
      </c>
      <c r="E21" s="167"/>
      <c r="F21" s="167"/>
      <c r="G21" s="167"/>
      <c r="H21" s="167"/>
      <c r="I21" s="167"/>
      <c r="J21" s="167"/>
      <c r="K21" s="167"/>
      <c r="L21" s="167"/>
    </row>
    <row r="22" spans="1:17" x14ac:dyDescent="0.2">
      <c r="B22" s="91" t="s">
        <v>3034</v>
      </c>
      <c r="C22" s="93">
        <f>MEDIAN(C8:C18)</f>
        <v>252.72791087771904</v>
      </c>
      <c r="E22" s="167"/>
      <c r="F22" s="167"/>
      <c r="G22" s="167"/>
      <c r="H22" s="167"/>
      <c r="I22" s="167"/>
      <c r="J22" s="167"/>
      <c r="K22" s="167"/>
      <c r="L22" s="167"/>
    </row>
    <row r="23" spans="1:17" x14ac:dyDescent="0.2">
      <c r="B23" s="91" t="s">
        <v>3104</v>
      </c>
      <c r="C23" s="93">
        <f>AVERAGE(C8:C18)</f>
        <v>286.0348532893442</v>
      </c>
      <c r="E23" s="167"/>
      <c r="F23" s="167"/>
      <c r="G23" s="167"/>
      <c r="H23" s="167"/>
      <c r="I23" s="167"/>
      <c r="J23" s="167"/>
      <c r="K23" s="167"/>
      <c r="L23" s="167"/>
    </row>
    <row r="24" spans="1:17" x14ac:dyDescent="0.2">
      <c r="B24" s="98" t="s">
        <v>3170</v>
      </c>
      <c r="C24" s="199">
        <f>MAX(C8:C18)</f>
        <v>478.49024732729663</v>
      </c>
      <c r="E24" s="167"/>
      <c r="F24" s="167"/>
      <c r="G24" s="167"/>
      <c r="H24" s="167"/>
      <c r="I24" s="167"/>
      <c r="J24" s="167"/>
      <c r="K24" s="167"/>
      <c r="L24" s="167"/>
    </row>
    <row r="31" spans="1:17" x14ac:dyDescent="0.2">
      <c r="A31" s="99"/>
      <c r="D31" s="99"/>
    </row>
    <row r="33" spans="1:4" x14ac:dyDescent="0.2">
      <c r="A33" s="99"/>
      <c r="D33" s="99"/>
    </row>
    <row r="34" spans="1:4" x14ac:dyDescent="0.2">
      <c r="A34" s="99"/>
      <c r="D34" s="99"/>
    </row>
    <row r="35" spans="1:4" x14ac:dyDescent="0.2">
      <c r="A35" s="99"/>
      <c r="D35" s="99"/>
    </row>
    <row r="36" spans="1:4" x14ac:dyDescent="0.2">
      <c r="A36" s="99"/>
      <c r="D36" s="99"/>
    </row>
    <row r="37" spans="1:4" x14ac:dyDescent="0.2">
      <c r="A37" s="99"/>
      <c r="D37" s="99"/>
    </row>
    <row r="39" spans="1:4" x14ac:dyDescent="0.2">
      <c r="A39" s="99"/>
      <c r="D39" s="99"/>
    </row>
    <row r="40" spans="1:4" x14ac:dyDescent="0.2">
      <c r="A40" s="99"/>
      <c r="D40" s="99"/>
    </row>
    <row r="41" spans="1:4" x14ac:dyDescent="0.2">
      <c r="A41" s="100"/>
      <c r="D41" s="100"/>
    </row>
    <row r="42" spans="1:4" x14ac:dyDescent="0.2">
      <c r="A42" s="100"/>
      <c r="D42" s="100"/>
    </row>
    <row r="43" spans="1:4" x14ac:dyDescent="0.2">
      <c r="A43" s="99"/>
      <c r="D43" s="99"/>
    </row>
    <row r="44" spans="1:4" x14ac:dyDescent="0.2">
      <c r="A44" s="99"/>
      <c r="D44" s="99"/>
    </row>
    <row r="81" spans="1:4" x14ac:dyDescent="0.2">
      <c r="A81" s="101"/>
      <c r="D81" s="101"/>
    </row>
    <row r="83" spans="1:4" x14ac:dyDescent="0.2">
      <c r="A83" s="102"/>
      <c r="D83" s="102"/>
    </row>
  </sheetData>
  <mergeCells count="2">
    <mergeCell ref="B2:C2"/>
    <mergeCell ref="E2:L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D12DA-1302-43B8-9522-066D53BEC347}">
  <sheetPr>
    <tabColor rgb="FF92D050"/>
  </sheetPr>
  <dimension ref="A1:Q75"/>
  <sheetViews>
    <sheetView showGridLines="0" zoomScale="119" zoomScaleNormal="205" workbookViewId="0">
      <selection activeCell="C8" sqref="C8"/>
    </sheetView>
  </sheetViews>
  <sheetFormatPr baseColWidth="10" defaultColWidth="8.83203125" defaultRowHeight="16" x14ac:dyDescent="0.2"/>
  <cols>
    <col min="1" max="1" width="1.6640625" style="85" customWidth="1"/>
    <col min="2" max="2" width="27.1640625" style="85" bestFit="1" customWidth="1"/>
    <col min="3" max="3" width="12.83203125" style="85" bestFit="1" customWidth="1"/>
    <col min="4" max="16384" width="8.83203125" style="85"/>
  </cols>
  <sheetData>
    <row r="1" spans="2:17" ht="6" customHeight="1" x14ac:dyDescent="0.2">
      <c r="B1" s="86"/>
      <c r="E1" s="103"/>
      <c r="F1" s="103"/>
      <c r="G1" s="103"/>
      <c r="H1" s="103"/>
      <c r="I1" s="103"/>
      <c r="J1" s="103"/>
      <c r="K1" s="103"/>
      <c r="L1" s="103"/>
      <c r="M1" s="88"/>
      <c r="N1" s="88"/>
      <c r="O1" s="88"/>
      <c r="P1" s="88"/>
      <c r="Q1" s="88"/>
    </row>
    <row r="2" spans="2:17" x14ac:dyDescent="0.2">
      <c r="B2" s="168" t="s">
        <v>3057</v>
      </c>
      <c r="C2" s="169"/>
    </row>
    <row r="3" spans="2:17" ht="6" customHeight="1" x14ac:dyDescent="0.2">
      <c r="B3" s="104"/>
      <c r="C3" s="105"/>
      <c r="E3" s="103"/>
      <c r="F3" s="103"/>
      <c r="G3" s="103"/>
      <c r="H3" s="103"/>
      <c r="I3" s="103"/>
      <c r="J3" s="103"/>
      <c r="K3" s="103"/>
      <c r="L3" s="103"/>
      <c r="M3" s="88"/>
      <c r="N3" s="88"/>
      <c r="O3" s="88"/>
      <c r="P3" s="88"/>
      <c r="Q3" s="88"/>
    </row>
    <row r="4" spans="2:17" x14ac:dyDescent="0.2">
      <c r="B4" s="91" t="s">
        <v>3058</v>
      </c>
      <c r="C4" s="92">
        <v>4.1000000000000002E-2</v>
      </c>
    </row>
    <row r="5" spans="2:17" x14ac:dyDescent="0.2">
      <c r="B5" s="91" t="s">
        <v>3059</v>
      </c>
      <c r="C5" s="106">
        <v>0.4063378955580752</v>
      </c>
    </row>
    <row r="6" spans="2:17" x14ac:dyDescent="0.2">
      <c r="B6" s="91" t="s">
        <v>3060</v>
      </c>
      <c r="C6" s="92">
        <v>0.05</v>
      </c>
    </row>
    <row r="7" spans="2:17" ht="6" customHeight="1" x14ac:dyDescent="0.2">
      <c r="B7" s="89"/>
      <c r="C7" s="90"/>
      <c r="E7" s="103"/>
      <c r="F7" s="103"/>
      <c r="G7" s="103"/>
      <c r="H7" s="103"/>
      <c r="I7" s="103"/>
      <c r="J7" s="103"/>
      <c r="K7" s="103"/>
      <c r="L7" s="103"/>
      <c r="M7" s="88"/>
      <c r="N7" s="88"/>
      <c r="O7" s="88"/>
      <c r="P7" s="88"/>
      <c r="Q7" s="88"/>
    </row>
    <row r="8" spans="2:17" x14ac:dyDescent="0.2">
      <c r="B8" s="107" t="s">
        <v>3068</v>
      </c>
      <c r="C8" s="108">
        <f>C4+(C5*C6)</f>
        <v>6.1316894777903766E-2</v>
      </c>
    </row>
    <row r="9" spans="2:17" ht="6" customHeight="1" x14ac:dyDescent="0.2">
      <c r="B9" s="86"/>
      <c r="E9" s="103"/>
      <c r="F9" s="103"/>
      <c r="G9" s="103"/>
      <c r="H9" s="103"/>
      <c r="I9" s="103"/>
      <c r="J9" s="103"/>
      <c r="K9" s="103"/>
      <c r="L9" s="103"/>
      <c r="M9" s="88"/>
      <c r="N9" s="88"/>
      <c r="O9" s="88"/>
      <c r="P9" s="88"/>
      <c r="Q9" s="88"/>
    </row>
    <row r="10" spans="2:17" ht="6" customHeight="1" x14ac:dyDescent="0.2">
      <c r="B10" s="86"/>
      <c r="E10" s="103"/>
      <c r="F10" s="103"/>
      <c r="G10" s="103"/>
      <c r="H10" s="103"/>
      <c r="I10" s="103"/>
      <c r="J10" s="103"/>
      <c r="K10" s="103"/>
      <c r="L10" s="103"/>
      <c r="M10" s="88"/>
      <c r="N10" s="88"/>
      <c r="O10" s="88"/>
      <c r="P10" s="88"/>
      <c r="Q10" s="88"/>
    </row>
    <row r="11" spans="2:17" x14ac:dyDescent="0.2">
      <c r="B11" s="165" t="s">
        <v>3061</v>
      </c>
      <c r="C11" s="166"/>
    </row>
    <row r="12" spans="2:17" ht="6" customHeight="1" x14ac:dyDescent="0.2">
      <c r="B12" s="104"/>
      <c r="C12" s="105"/>
      <c r="E12" s="103"/>
      <c r="F12" s="103"/>
      <c r="G12" s="103"/>
      <c r="H12" s="103"/>
      <c r="I12" s="103"/>
      <c r="J12" s="103"/>
      <c r="K12" s="103"/>
      <c r="L12" s="103"/>
      <c r="M12" s="88"/>
      <c r="N12" s="88"/>
      <c r="O12" s="88"/>
      <c r="P12" s="88"/>
      <c r="Q12" s="88"/>
    </row>
    <row r="13" spans="2:17" x14ac:dyDescent="0.2">
      <c r="B13" s="91" t="s">
        <v>3062</v>
      </c>
      <c r="C13" s="106">
        <v>448756.21799999999</v>
      </c>
    </row>
    <row r="14" spans="2:17" x14ac:dyDescent="0.2">
      <c r="B14" s="91" t="s">
        <v>3063</v>
      </c>
      <c r="C14" s="106">
        <v>27233</v>
      </c>
    </row>
    <row r="15" spans="2:17" x14ac:dyDescent="0.2">
      <c r="B15" s="96" t="s">
        <v>3064</v>
      </c>
      <c r="C15" s="109">
        <f>C13+C14</f>
        <v>475989.21799999999</v>
      </c>
    </row>
    <row r="16" spans="2:17" ht="6" customHeight="1" x14ac:dyDescent="0.2">
      <c r="B16" s="89"/>
      <c r="C16" s="90"/>
      <c r="E16" s="103"/>
      <c r="F16" s="103"/>
      <c r="G16" s="103"/>
      <c r="H16" s="103"/>
      <c r="I16" s="103"/>
      <c r="J16" s="103"/>
      <c r="K16" s="103"/>
      <c r="L16" s="103"/>
      <c r="M16" s="88"/>
      <c r="N16" s="88"/>
      <c r="O16" s="88"/>
      <c r="P16" s="88"/>
      <c r="Q16" s="88"/>
    </row>
    <row r="17" spans="1:17" x14ac:dyDescent="0.2">
      <c r="B17" s="91" t="s">
        <v>3065</v>
      </c>
      <c r="C17" s="106">
        <f>C14/C15</f>
        <v>5.7213480831408245E-2</v>
      </c>
    </row>
    <row r="18" spans="1:17" x14ac:dyDescent="0.2">
      <c r="B18" s="91" t="s">
        <v>3066</v>
      </c>
      <c r="C18" s="106">
        <f>C13/C15</f>
        <v>0.9427865191685918</v>
      </c>
    </row>
    <row r="19" spans="1:17" x14ac:dyDescent="0.2">
      <c r="B19" s="91" t="s">
        <v>3067</v>
      </c>
      <c r="C19" s="92">
        <v>0.25</v>
      </c>
    </row>
    <row r="20" spans="1:17" x14ac:dyDescent="0.2">
      <c r="B20" s="91" t="s">
        <v>3068</v>
      </c>
      <c r="C20" s="92">
        <f>C8</f>
        <v>6.1316894777903766E-2</v>
      </c>
    </row>
    <row r="21" spans="1:17" x14ac:dyDescent="0.2">
      <c r="B21" s="91" t="s">
        <v>3069</v>
      </c>
      <c r="C21" s="92">
        <v>4.65E-2</v>
      </c>
    </row>
    <row r="22" spans="1:17" ht="6" customHeight="1" x14ac:dyDescent="0.2">
      <c r="B22" s="89"/>
      <c r="C22" s="90"/>
      <c r="E22" s="103"/>
      <c r="F22" s="103"/>
      <c r="G22" s="103"/>
      <c r="H22" s="103"/>
      <c r="I22" s="103"/>
      <c r="J22" s="103"/>
      <c r="K22" s="103"/>
      <c r="L22" s="103"/>
      <c r="M22" s="88"/>
      <c r="N22" s="88"/>
      <c r="O22" s="88"/>
      <c r="P22" s="88"/>
      <c r="Q22" s="88"/>
    </row>
    <row r="23" spans="1:17" x14ac:dyDescent="0.2">
      <c r="A23" s="99"/>
      <c r="B23" s="107" t="s">
        <v>3112</v>
      </c>
      <c r="C23" s="108">
        <f>((C17*C21)*(1-C19))+(C18*C20)</f>
        <v>5.9804061937882055E-2</v>
      </c>
    </row>
    <row r="25" spans="1:17" x14ac:dyDescent="0.2">
      <c r="A25" s="99"/>
    </row>
    <row r="26" spans="1:17" x14ac:dyDescent="0.2">
      <c r="A26" s="99"/>
    </row>
    <row r="27" spans="1:17" x14ac:dyDescent="0.2">
      <c r="A27" s="99"/>
    </row>
    <row r="28" spans="1:17" x14ac:dyDescent="0.2">
      <c r="A28" s="99"/>
    </row>
    <row r="29" spans="1:17" x14ac:dyDescent="0.2">
      <c r="A29" s="99"/>
    </row>
    <row r="31" spans="1:17" x14ac:dyDescent="0.2">
      <c r="A31" s="99"/>
    </row>
    <row r="32" spans="1:17" x14ac:dyDescent="0.2">
      <c r="A32" s="99"/>
    </row>
    <row r="33" spans="1:1" x14ac:dyDescent="0.2">
      <c r="A33" s="100"/>
    </row>
    <row r="34" spans="1:1" x14ac:dyDescent="0.2">
      <c r="A34" s="100"/>
    </row>
    <row r="35" spans="1:1" x14ac:dyDescent="0.2">
      <c r="A35" s="99"/>
    </row>
    <row r="36" spans="1:1" x14ac:dyDescent="0.2">
      <c r="A36" s="99"/>
    </row>
    <row r="73" spans="1:1" x14ac:dyDescent="0.2">
      <c r="A73" s="101"/>
    </row>
    <row r="75" spans="1:1" x14ac:dyDescent="0.2">
      <c r="A75" s="102"/>
    </row>
  </sheetData>
  <mergeCells count="2">
    <mergeCell ref="B11:C11"/>
    <mergeCell ref="B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31DD4-201C-425C-8609-3681C93762F5}">
  <sheetPr>
    <tabColor rgb="FF92D050"/>
  </sheetPr>
  <dimension ref="A1:R81"/>
  <sheetViews>
    <sheetView showGridLines="0" zoomScale="142" zoomScaleNormal="250" workbookViewId="0">
      <selection activeCell="B4" sqref="B4"/>
    </sheetView>
  </sheetViews>
  <sheetFormatPr baseColWidth="10" defaultColWidth="8.83203125" defaultRowHeight="16" x14ac:dyDescent="0.2"/>
  <cols>
    <col min="1" max="1" width="1.6640625" style="85" customWidth="1"/>
    <col min="2" max="2" width="25.6640625" style="85" bestFit="1" customWidth="1"/>
    <col min="3" max="3" width="9.5" style="85" bestFit="1" customWidth="1"/>
    <col min="4" max="4" width="7.6640625" style="85" bestFit="1" customWidth="1"/>
    <col min="5" max="5" width="9.5" style="85" bestFit="1" customWidth="1"/>
    <col min="6" max="16384" width="8.83203125" style="85"/>
  </cols>
  <sheetData>
    <row r="1" spans="2:18" ht="6" customHeight="1" x14ac:dyDescent="0.2">
      <c r="B1" s="86"/>
      <c r="F1" s="103"/>
      <c r="G1" s="103"/>
      <c r="H1" s="103"/>
      <c r="I1" s="103"/>
      <c r="J1" s="103"/>
      <c r="K1" s="103"/>
      <c r="L1" s="103"/>
      <c r="M1" s="103"/>
      <c r="N1" s="88"/>
      <c r="O1" s="88"/>
      <c r="P1" s="88"/>
      <c r="Q1" s="88"/>
      <c r="R1" s="88"/>
    </row>
    <row r="2" spans="2:18" x14ac:dyDescent="0.2">
      <c r="B2" s="168" t="s">
        <v>3070</v>
      </c>
      <c r="C2" s="171"/>
      <c r="D2" s="171"/>
      <c r="E2" s="169"/>
    </row>
    <row r="3" spans="2:18" ht="6" customHeight="1" x14ac:dyDescent="0.2">
      <c r="B3" s="104"/>
      <c r="C3" s="110"/>
      <c r="D3" s="110"/>
      <c r="E3" s="105"/>
      <c r="F3" s="103"/>
      <c r="G3" s="103"/>
      <c r="H3" s="103"/>
      <c r="I3" s="103"/>
      <c r="J3" s="103"/>
      <c r="K3" s="103"/>
      <c r="L3" s="103"/>
      <c r="M3" s="103"/>
      <c r="N3" s="88"/>
      <c r="O3" s="88"/>
      <c r="P3" s="88"/>
      <c r="Q3" s="88"/>
      <c r="R3" s="88"/>
    </row>
    <row r="4" spans="2:18" x14ac:dyDescent="0.2">
      <c r="B4" s="91" t="s">
        <v>3068</v>
      </c>
      <c r="C4" s="111">
        <f>'CAPM and WACC'!C8</f>
        <v>6.1316894777903766E-2</v>
      </c>
      <c r="E4" s="90"/>
    </row>
    <row r="5" spans="2:18" x14ac:dyDescent="0.2">
      <c r="B5" s="91" t="s">
        <v>3072</v>
      </c>
      <c r="C5" s="111">
        <f>D30</f>
        <v>4.9840853690560669E-2</v>
      </c>
      <c r="E5" s="90"/>
    </row>
    <row r="6" spans="2:18" ht="6" customHeight="1" x14ac:dyDescent="0.2">
      <c r="B6" s="89"/>
      <c r="E6" s="90"/>
      <c r="F6" s="103"/>
      <c r="G6" s="103"/>
      <c r="H6" s="103"/>
      <c r="I6" s="103"/>
      <c r="J6" s="103"/>
      <c r="K6" s="103"/>
      <c r="L6" s="103"/>
      <c r="M6" s="103"/>
      <c r="N6" s="88"/>
      <c r="O6" s="88"/>
      <c r="P6" s="88"/>
      <c r="Q6" s="88"/>
      <c r="R6" s="88"/>
    </row>
    <row r="7" spans="2:18" x14ac:dyDescent="0.2">
      <c r="B7" s="91"/>
      <c r="C7" s="112">
        <v>2028</v>
      </c>
      <c r="D7" s="112">
        <v>2029</v>
      </c>
      <c r="E7" s="113" t="s">
        <v>3073</v>
      </c>
    </row>
    <row r="8" spans="2:18" x14ac:dyDescent="0.2">
      <c r="B8" s="91" t="s">
        <v>3074</v>
      </c>
      <c r="C8" s="114">
        <f>C25</f>
        <v>5.7350514462016546</v>
      </c>
      <c r="D8" s="114">
        <f>C26</f>
        <v>6.0350119432256308</v>
      </c>
      <c r="E8" s="115">
        <f>C27</f>
        <v>6.3</v>
      </c>
    </row>
    <row r="9" spans="2:18" x14ac:dyDescent="0.2">
      <c r="B9" s="91"/>
      <c r="D9" s="116">
        <f>D8/C8-1</f>
        <v>5.2303017651679662E-2</v>
      </c>
      <c r="E9" s="117">
        <f>E8/D8-1</f>
        <v>4.3908456067236257E-2</v>
      </c>
    </row>
    <row r="10" spans="2:18" ht="6" customHeight="1" x14ac:dyDescent="0.2">
      <c r="B10" s="89"/>
      <c r="E10" s="90"/>
      <c r="F10" s="103"/>
      <c r="G10" s="103"/>
      <c r="H10" s="103"/>
      <c r="I10" s="103"/>
      <c r="J10" s="103"/>
      <c r="K10" s="103"/>
      <c r="L10" s="103"/>
      <c r="M10" s="103"/>
      <c r="N10" s="88"/>
      <c r="O10" s="88"/>
      <c r="P10" s="88"/>
      <c r="Q10" s="88"/>
      <c r="R10" s="88"/>
    </row>
    <row r="11" spans="2:18" x14ac:dyDescent="0.2">
      <c r="B11" s="91" t="s">
        <v>3075</v>
      </c>
      <c r="C11" s="87">
        <f>SUM('JNJ Unformated DDM &amp; FCF'!G5:J5)</f>
        <v>20.24038875121218</v>
      </c>
      <c r="E11" s="90"/>
    </row>
    <row r="12" spans="2:18" x14ac:dyDescent="0.2">
      <c r="B12" s="91" t="s">
        <v>3076</v>
      </c>
      <c r="C12" s="87">
        <f>'JNJ Unformated DDM &amp; FCF'!L4</f>
        <v>207.20445133591079</v>
      </c>
      <c r="E12" s="90"/>
    </row>
    <row r="13" spans="2:18" x14ac:dyDescent="0.2">
      <c r="B13" s="91" t="s">
        <v>3077</v>
      </c>
      <c r="C13" s="87">
        <f>'JNJ Unformated DDM &amp; FCF'!L5</f>
        <v>163.31225302816094</v>
      </c>
      <c r="E13" s="90"/>
    </row>
    <row r="14" spans="2:18" ht="6" customHeight="1" x14ac:dyDescent="0.2">
      <c r="B14" s="89"/>
      <c r="E14" s="90"/>
      <c r="F14" s="103"/>
      <c r="G14" s="103"/>
      <c r="H14" s="103"/>
      <c r="I14" s="103"/>
      <c r="J14" s="103"/>
      <c r="K14" s="103"/>
      <c r="L14" s="103"/>
      <c r="M14" s="103"/>
      <c r="N14" s="88"/>
      <c r="O14" s="88"/>
      <c r="P14" s="88"/>
      <c r="Q14" s="88"/>
      <c r="R14" s="88"/>
    </row>
    <row r="15" spans="2:18" x14ac:dyDescent="0.2">
      <c r="B15" s="107" t="s">
        <v>3078</v>
      </c>
      <c r="C15" s="118">
        <f>C13+C11</f>
        <v>183.55264177937312</v>
      </c>
      <c r="D15" s="119"/>
      <c r="E15" s="120"/>
    </row>
    <row r="16" spans="2:18" ht="6" customHeight="1" x14ac:dyDescent="0.2">
      <c r="B16" s="86"/>
      <c r="F16" s="103"/>
      <c r="G16" s="103"/>
      <c r="H16" s="103"/>
      <c r="I16" s="103"/>
      <c r="J16" s="103"/>
      <c r="K16" s="103"/>
      <c r="L16" s="103"/>
      <c r="M16" s="103"/>
      <c r="N16" s="88"/>
      <c r="O16" s="88"/>
      <c r="P16" s="88"/>
      <c r="Q16" s="88"/>
      <c r="R16" s="88"/>
    </row>
    <row r="17" spans="1:18" x14ac:dyDescent="0.2">
      <c r="B17" s="165" t="s">
        <v>3071</v>
      </c>
      <c r="C17" s="174"/>
      <c r="D17" s="174"/>
      <c r="E17" s="166"/>
    </row>
    <row r="18" spans="1:18" x14ac:dyDescent="0.2">
      <c r="B18" s="121" t="s">
        <v>3079</v>
      </c>
      <c r="C18" s="122" t="s">
        <v>3080</v>
      </c>
      <c r="D18" s="175" t="s">
        <v>3081</v>
      </c>
      <c r="E18" s="176"/>
    </row>
    <row r="19" spans="1:18" x14ac:dyDescent="0.2">
      <c r="A19" s="123"/>
      <c r="B19" s="124">
        <v>2021</v>
      </c>
      <c r="C19" s="114">
        <v>4.1900000000000004</v>
      </c>
      <c r="D19" s="177"/>
      <c r="E19" s="177"/>
    </row>
    <row r="20" spans="1:18" x14ac:dyDescent="0.2">
      <c r="A20" s="123"/>
      <c r="B20" s="124">
        <v>2022</v>
      </c>
      <c r="C20" s="114">
        <v>4.45</v>
      </c>
      <c r="D20" s="170">
        <f>C20/C19-1</f>
        <v>6.2052505966587068E-2</v>
      </c>
      <c r="E20" s="170"/>
    </row>
    <row r="21" spans="1:18" x14ac:dyDescent="0.2">
      <c r="A21" s="123"/>
      <c r="B21" s="124">
        <v>2023</v>
      </c>
      <c r="C21" s="114">
        <v>4.7</v>
      </c>
      <c r="D21" s="170">
        <f t="shared" ref="D21:D28" si="0">C21/C20-1</f>
        <v>5.6179775280898792E-2</v>
      </c>
      <c r="E21" s="170"/>
      <c r="F21" s="125"/>
      <c r="G21" s="125"/>
      <c r="H21" s="125"/>
      <c r="I21" s="125"/>
      <c r="J21" s="125"/>
      <c r="K21" s="125"/>
      <c r="L21" s="125"/>
      <c r="M21" s="126"/>
      <c r="N21" s="126"/>
      <c r="O21" s="125"/>
      <c r="P21" s="125"/>
    </row>
    <row r="22" spans="1:18" x14ac:dyDescent="0.2">
      <c r="A22" s="123"/>
      <c r="B22" s="124">
        <v>2024</v>
      </c>
      <c r="C22" s="114">
        <v>4.91</v>
      </c>
      <c r="D22" s="170">
        <f t="shared" si="0"/>
        <v>4.4680851063829685E-2</v>
      </c>
      <c r="E22" s="170"/>
    </row>
    <row r="23" spans="1:18" x14ac:dyDescent="0.2">
      <c r="A23" s="123"/>
      <c r="B23" s="124">
        <v>2025</v>
      </c>
      <c r="C23" s="114">
        <v>5.2</v>
      </c>
      <c r="D23" s="170">
        <f t="shared" si="0"/>
        <v>5.9063136456211751E-2</v>
      </c>
      <c r="E23" s="170"/>
    </row>
    <row r="24" spans="1:18" x14ac:dyDescent="0.2">
      <c r="A24" s="123"/>
      <c r="B24" s="124">
        <v>2026</v>
      </c>
      <c r="C24" s="114">
        <v>5.45</v>
      </c>
      <c r="D24" s="170">
        <f t="shared" si="0"/>
        <v>4.8076923076923128E-2</v>
      </c>
      <c r="E24" s="170"/>
    </row>
    <row r="25" spans="1:18" x14ac:dyDescent="0.2">
      <c r="A25" s="123"/>
      <c r="B25" s="124">
        <v>2027</v>
      </c>
      <c r="C25" s="114">
        <v>5.7350514462016546</v>
      </c>
      <c r="D25" s="170">
        <f t="shared" si="0"/>
        <v>5.2303017651679662E-2</v>
      </c>
      <c r="E25" s="170"/>
    </row>
    <row r="26" spans="1:18" x14ac:dyDescent="0.2">
      <c r="A26" s="127"/>
      <c r="B26" s="124">
        <v>2028</v>
      </c>
      <c r="C26" s="114">
        <v>6.0350119432256308</v>
      </c>
      <c r="D26" s="170">
        <f t="shared" si="0"/>
        <v>5.2303017651679662E-2</v>
      </c>
      <c r="E26" s="170"/>
    </row>
    <row r="27" spans="1:18" x14ac:dyDescent="0.2">
      <c r="A27" s="127"/>
      <c r="B27" s="124">
        <v>2029</v>
      </c>
      <c r="C27" s="114">
        <v>6.3</v>
      </c>
      <c r="D27" s="170">
        <f t="shared" si="0"/>
        <v>4.3908456067236257E-2</v>
      </c>
      <c r="E27" s="170"/>
    </row>
    <row r="28" spans="1:18" x14ac:dyDescent="0.2">
      <c r="A28" s="127"/>
      <c r="B28" s="124">
        <v>2030</v>
      </c>
      <c r="C28" s="114">
        <v>6.4889999999999999</v>
      </c>
      <c r="D28" s="170">
        <f t="shared" si="0"/>
        <v>3.0000000000000027E-2</v>
      </c>
      <c r="E28" s="170"/>
    </row>
    <row r="29" spans="1:18" ht="6" customHeight="1" x14ac:dyDescent="0.2">
      <c r="B29" s="89"/>
      <c r="E29" s="90"/>
      <c r="F29" s="103"/>
      <c r="G29" s="103"/>
      <c r="H29" s="103"/>
      <c r="I29" s="103"/>
      <c r="J29" s="103"/>
      <c r="K29" s="103"/>
      <c r="L29" s="103"/>
      <c r="M29" s="103"/>
      <c r="N29" s="88"/>
      <c r="O29" s="88"/>
      <c r="P29" s="88"/>
      <c r="Q29" s="88"/>
      <c r="R29" s="88"/>
    </row>
    <row r="30" spans="1:18" x14ac:dyDescent="0.2">
      <c r="B30" s="172" t="s">
        <v>3072</v>
      </c>
      <c r="C30" s="173"/>
      <c r="D30" s="178">
        <f>AVERAGE(D20:D28)</f>
        <v>4.9840853690560669E-2</v>
      </c>
      <c r="E30" s="179"/>
    </row>
    <row r="31" spans="1:18" x14ac:dyDescent="0.2">
      <c r="A31" s="99"/>
    </row>
    <row r="32" spans="1:18" x14ac:dyDescent="0.2">
      <c r="A32" s="99"/>
    </row>
    <row r="33" spans="1:1" x14ac:dyDescent="0.2">
      <c r="A33" s="99"/>
    </row>
    <row r="34" spans="1:1" x14ac:dyDescent="0.2">
      <c r="A34" s="99"/>
    </row>
    <row r="35" spans="1:1" x14ac:dyDescent="0.2">
      <c r="A35" s="99"/>
    </row>
    <row r="37" spans="1:1" x14ac:dyDescent="0.2">
      <c r="A37" s="99"/>
    </row>
    <row r="38" spans="1:1" x14ac:dyDescent="0.2">
      <c r="A38" s="99"/>
    </row>
    <row r="39" spans="1:1" x14ac:dyDescent="0.2">
      <c r="A39" s="100"/>
    </row>
    <row r="40" spans="1:1" x14ac:dyDescent="0.2">
      <c r="A40" s="100"/>
    </row>
    <row r="41" spans="1:1" x14ac:dyDescent="0.2">
      <c r="A41" s="99"/>
    </row>
    <row r="42" spans="1:1" x14ac:dyDescent="0.2">
      <c r="A42" s="99"/>
    </row>
    <row r="79" spans="1:1" x14ac:dyDescent="0.2">
      <c r="A79" s="101"/>
    </row>
    <row r="81" spans="1:1" x14ac:dyDescent="0.2">
      <c r="A81" s="102"/>
    </row>
  </sheetData>
  <mergeCells count="15">
    <mergeCell ref="D24:E24"/>
    <mergeCell ref="B2:E2"/>
    <mergeCell ref="B30:C30"/>
    <mergeCell ref="B17:E17"/>
    <mergeCell ref="D18:E18"/>
    <mergeCell ref="D19:E19"/>
    <mergeCell ref="D20:E20"/>
    <mergeCell ref="D21:E21"/>
    <mergeCell ref="D22:E22"/>
    <mergeCell ref="D23:E23"/>
    <mergeCell ref="D25:E25"/>
    <mergeCell ref="D26:E26"/>
    <mergeCell ref="D27:E27"/>
    <mergeCell ref="D28:E28"/>
    <mergeCell ref="D30:E30"/>
  </mergeCells>
  <conditionalFormatting sqref="F21:P21">
    <cfRule type="expression" priority="1" stopIfTrue="1">
      <formula>ISERROR(F21)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64ED9-3B90-4389-8963-D769AA7193F0}">
  <sheetPr>
    <tabColor rgb="FF92D050"/>
  </sheetPr>
  <dimension ref="A1:AB82"/>
  <sheetViews>
    <sheetView showGridLines="0" zoomScale="91" zoomScaleNormal="130" workbookViewId="0">
      <selection activeCell="F34" sqref="F34"/>
    </sheetView>
  </sheetViews>
  <sheetFormatPr baseColWidth="10" defaultColWidth="1.83203125" defaultRowHeight="16" x14ac:dyDescent="0.2"/>
  <cols>
    <col min="1" max="1" width="1.83203125" style="85"/>
    <col min="2" max="2" width="24.1640625" style="85" bestFit="1" customWidth="1"/>
    <col min="3" max="3" width="12.83203125" style="85" bestFit="1" customWidth="1"/>
    <col min="4" max="12" width="14.5" style="85" bestFit="1" customWidth="1"/>
    <col min="13" max="16384" width="1.83203125" style="85"/>
  </cols>
  <sheetData>
    <row r="1" spans="2:23" ht="6" customHeight="1" x14ac:dyDescent="0.2">
      <c r="B1" s="86"/>
      <c r="C1" s="86"/>
      <c r="D1" s="86"/>
      <c r="E1" s="86"/>
      <c r="F1" s="86"/>
      <c r="J1" s="103"/>
      <c r="K1" s="103"/>
      <c r="L1" s="103"/>
      <c r="M1" s="103"/>
      <c r="N1" s="103"/>
      <c r="O1" s="103"/>
      <c r="P1" s="103"/>
      <c r="Q1" s="103"/>
      <c r="R1" s="103"/>
      <c r="S1" s="88"/>
      <c r="T1" s="88"/>
      <c r="U1" s="88"/>
      <c r="V1" s="88"/>
      <c r="W1" s="88"/>
    </row>
    <row r="2" spans="2:23" x14ac:dyDescent="0.2">
      <c r="B2" s="168" t="s">
        <v>3082</v>
      </c>
      <c r="C2" s="171"/>
      <c r="D2" s="171"/>
      <c r="E2" s="171"/>
      <c r="F2" s="171"/>
      <c r="G2" s="171"/>
      <c r="H2" s="171"/>
      <c r="I2" s="171"/>
      <c r="J2" s="171"/>
      <c r="K2" s="171"/>
      <c r="L2" s="169"/>
    </row>
    <row r="3" spans="2:23" ht="6" customHeight="1" x14ac:dyDescent="0.2">
      <c r="B3" s="104"/>
      <c r="C3" s="110"/>
      <c r="D3" s="110"/>
      <c r="E3" s="110"/>
      <c r="F3" s="128"/>
      <c r="G3" s="128"/>
      <c r="H3" s="128"/>
      <c r="I3" s="128"/>
      <c r="J3" s="128"/>
      <c r="K3" s="128"/>
      <c r="L3" s="129"/>
      <c r="M3" s="103"/>
      <c r="N3" s="88"/>
      <c r="O3" s="88"/>
      <c r="P3" s="88"/>
      <c r="Q3" s="88"/>
      <c r="R3" s="88"/>
    </row>
    <row r="4" spans="2:23" x14ac:dyDescent="0.2">
      <c r="B4" s="91"/>
      <c r="D4" s="101">
        <v>2021</v>
      </c>
      <c r="E4" s="101">
        <v>2022</v>
      </c>
      <c r="F4" s="101">
        <v>2023</v>
      </c>
      <c r="G4" s="130">
        <v>2024</v>
      </c>
      <c r="H4" s="130">
        <v>2025</v>
      </c>
      <c r="I4" s="130" t="s">
        <v>3119</v>
      </c>
      <c r="J4" s="130" t="s">
        <v>3120</v>
      </c>
      <c r="K4" s="130" t="s">
        <v>3121</v>
      </c>
      <c r="L4" s="131" t="s">
        <v>3122</v>
      </c>
    </row>
    <row r="5" spans="2:23" x14ac:dyDescent="0.2">
      <c r="B5" s="96" t="s">
        <v>3083</v>
      </c>
      <c r="D5" s="132">
        <v>93775</v>
      </c>
      <c r="E5" s="132">
        <v>94943</v>
      </c>
      <c r="F5" s="132">
        <v>85159</v>
      </c>
      <c r="G5" s="132">
        <v>88821</v>
      </c>
      <c r="H5" s="132">
        <v>93000</v>
      </c>
      <c r="I5" s="132">
        <v>97800</v>
      </c>
      <c r="J5" s="133">
        <v>102926.57474767155</v>
      </c>
      <c r="K5" s="133">
        <v>108321.87923607382</v>
      </c>
      <c r="L5" s="134">
        <v>114000</v>
      </c>
    </row>
    <row r="6" spans="2:23" s="102" customFormat="1" x14ac:dyDescent="0.2">
      <c r="B6" s="135" t="s">
        <v>3081</v>
      </c>
      <c r="E6" s="136">
        <f>E5/D5-1</f>
        <v>1.2455345241269011E-2</v>
      </c>
      <c r="F6" s="136">
        <f t="shared" ref="F6:L6" si="0">F5/E5-1</f>
        <v>-0.1030513044668907</v>
      </c>
      <c r="G6" s="136">
        <f t="shared" si="0"/>
        <v>4.3001914066628233E-2</v>
      </c>
      <c r="H6" s="136">
        <f t="shared" si="0"/>
        <v>4.7049684196304842E-2</v>
      </c>
      <c r="I6" s="136">
        <f t="shared" si="0"/>
        <v>5.1612903225806361E-2</v>
      </c>
      <c r="J6" s="136">
        <f t="shared" si="0"/>
        <v>5.2418964700118087E-2</v>
      </c>
      <c r="K6" s="136">
        <f t="shared" si="0"/>
        <v>5.2418964700118087E-2</v>
      </c>
      <c r="L6" s="137">
        <f t="shared" si="0"/>
        <v>5.2418964700117865E-2</v>
      </c>
    </row>
    <row r="7" spans="2:23" x14ac:dyDescent="0.2">
      <c r="B7" s="96" t="s">
        <v>3084</v>
      </c>
      <c r="C7" s="101"/>
      <c r="D7" s="138">
        <f>(1-D8)*D5</f>
        <v>61516.4</v>
      </c>
      <c r="E7" s="138">
        <f t="shared" ref="E7:L7" si="1">(1-E8)*E5</f>
        <v>62282.608</v>
      </c>
      <c r="F7" s="138">
        <f t="shared" si="1"/>
        <v>54757.237000000001</v>
      </c>
      <c r="G7" s="138">
        <f t="shared" si="1"/>
        <v>58266.576000000001</v>
      </c>
      <c r="H7" s="138">
        <f t="shared" si="1"/>
        <v>61008</v>
      </c>
      <c r="I7" s="138">
        <f>(1-I8)*I5</f>
        <v>62885.4</v>
      </c>
      <c r="J7" s="138">
        <f t="shared" si="1"/>
        <v>66181.787562752812</v>
      </c>
      <c r="K7" s="138">
        <f t="shared" si="1"/>
        <v>69650.968348795461</v>
      </c>
      <c r="L7" s="95">
        <f t="shared" si="1"/>
        <v>73302</v>
      </c>
    </row>
    <row r="8" spans="2:23" x14ac:dyDescent="0.2">
      <c r="B8" s="135" t="s">
        <v>3085</v>
      </c>
      <c r="C8" s="102"/>
      <c r="D8" s="139">
        <v>0.34399999999999997</v>
      </c>
      <c r="E8" s="139">
        <v>0.34399999999999997</v>
      </c>
      <c r="F8" s="139">
        <v>0.35700000000000004</v>
      </c>
      <c r="G8" s="139">
        <v>0.34399999999999997</v>
      </c>
      <c r="H8" s="139">
        <f>G8</f>
        <v>0.34399999999999997</v>
      </c>
      <c r="I8" s="139">
        <f>F8</f>
        <v>0.35700000000000004</v>
      </c>
      <c r="J8" s="139">
        <f>I8</f>
        <v>0.35700000000000004</v>
      </c>
      <c r="K8" s="139">
        <f t="shared" ref="K8:L8" si="2">J8</f>
        <v>0.35700000000000004</v>
      </c>
      <c r="L8" s="140">
        <f t="shared" si="2"/>
        <v>0.35700000000000004</v>
      </c>
    </row>
    <row r="9" spans="2:23" x14ac:dyDescent="0.2">
      <c r="B9" s="141" t="s">
        <v>3086</v>
      </c>
      <c r="D9" s="142">
        <v>2729</v>
      </c>
      <c r="E9" s="142">
        <v>2678</v>
      </c>
      <c r="F9" s="142">
        <v>2954</v>
      </c>
      <c r="G9" s="142">
        <v>2822</v>
      </c>
      <c r="H9" s="142">
        <v>2850</v>
      </c>
      <c r="I9" s="143">
        <v>2950</v>
      </c>
      <c r="J9" s="126">
        <v>3105.0420895253405</v>
      </c>
      <c r="K9" s="126">
        <v>3268.2326704148786</v>
      </c>
      <c r="L9" s="144">
        <v>3440</v>
      </c>
    </row>
    <row r="10" spans="2:23" x14ac:dyDescent="0.2">
      <c r="B10" s="96" t="s">
        <v>3140</v>
      </c>
      <c r="C10" s="101"/>
      <c r="D10" s="145">
        <v>29529.599999999999</v>
      </c>
      <c r="E10" s="145">
        <v>29982.391999999996</v>
      </c>
      <c r="F10" s="145">
        <v>27447.763000000003</v>
      </c>
      <c r="G10" s="145">
        <v>27732.423999999999</v>
      </c>
      <c r="H10" s="145">
        <v>30630</v>
      </c>
      <c r="I10" s="145">
        <v>30693.199999999997</v>
      </c>
      <c r="J10" s="145">
        <v>32301.699623673667</v>
      </c>
      <c r="K10" s="145">
        <v>33994.493786794512</v>
      </c>
      <c r="L10" s="146">
        <v>35776</v>
      </c>
    </row>
    <row r="11" spans="2:23" s="102" customFormat="1" x14ac:dyDescent="0.2">
      <c r="B11" s="135" t="s">
        <v>3085</v>
      </c>
      <c r="D11" s="136">
        <f t="shared" ref="D11:I11" si="3">D10/D5</f>
        <v>0.31489842708611038</v>
      </c>
      <c r="E11" s="136">
        <f t="shared" si="3"/>
        <v>0.31579360247727578</v>
      </c>
      <c r="F11" s="136">
        <f t="shared" si="3"/>
        <v>0.32231194588945389</v>
      </c>
      <c r="G11" s="136">
        <f t="shared" si="3"/>
        <v>0.3122282343139573</v>
      </c>
      <c r="H11" s="136">
        <f t="shared" si="3"/>
        <v>0.32935483870967741</v>
      </c>
      <c r="I11" s="136">
        <f t="shared" si="3"/>
        <v>0.31383640081799585</v>
      </c>
      <c r="J11" s="136">
        <f t="shared" ref="J11:L11" si="4">J10/J5</f>
        <v>0.31383245486272643</v>
      </c>
      <c r="K11" s="136">
        <f t="shared" si="4"/>
        <v>0.31382850839125326</v>
      </c>
      <c r="L11" s="137">
        <f t="shared" si="4"/>
        <v>0.31382456140350878</v>
      </c>
    </row>
    <row r="12" spans="2:23" x14ac:dyDescent="0.2">
      <c r="B12" s="141" t="s">
        <v>3067</v>
      </c>
      <c r="D12" s="147">
        <v>0.25</v>
      </c>
      <c r="E12" s="147">
        <v>0.25</v>
      </c>
      <c r="F12" s="147">
        <v>0.25</v>
      </c>
      <c r="G12" s="147">
        <v>0.25</v>
      </c>
      <c r="H12" s="147">
        <v>0.25</v>
      </c>
      <c r="I12" s="147">
        <v>0.25</v>
      </c>
      <c r="J12" s="147">
        <f>I12</f>
        <v>0.25</v>
      </c>
      <c r="K12" s="147">
        <f t="shared" ref="K12:L12" si="5">J12</f>
        <v>0.25</v>
      </c>
      <c r="L12" s="148">
        <f t="shared" si="5"/>
        <v>0.25</v>
      </c>
    </row>
    <row r="13" spans="2:23" x14ac:dyDescent="0.2">
      <c r="B13" s="96" t="s">
        <v>3087</v>
      </c>
      <c r="D13" s="138">
        <f>D10*(1-D12)</f>
        <v>22147.199999999997</v>
      </c>
      <c r="E13" s="138">
        <f t="shared" ref="E13:L13" si="6">E10*(1-E12)</f>
        <v>22486.793999999998</v>
      </c>
      <c r="F13" s="138">
        <f t="shared" si="6"/>
        <v>20585.822250000001</v>
      </c>
      <c r="G13" s="138">
        <f t="shared" si="6"/>
        <v>20799.317999999999</v>
      </c>
      <c r="H13" s="138">
        <f t="shared" si="6"/>
        <v>22972.5</v>
      </c>
      <c r="I13" s="138">
        <f t="shared" si="6"/>
        <v>23019.899999999998</v>
      </c>
      <c r="J13" s="138">
        <f t="shared" si="6"/>
        <v>24226.274717755252</v>
      </c>
      <c r="K13" s="138">
        <f t="shared" si="6"/>
        <v>25495.870340095884</v>
      </c>
      <c r="L13" s="95">
        <f t="shared" si="6"/>
        <v>26832</v>
      </c>
    </row>
    <row r="14" spans="2:23" x14ac:dyDescent="0.2">
      <c r="B14" s="141" t="s">
        <v>3086</v>
      </c>
      <c r="C14" s="101"/>
      <c r="D14" s="149">
        <f>D9</f>
        <v>2729</v>
      </c>
      <c r="E14" s="149">
        <f t="shared" ref="E14:L14" si="7">E9</f>
        <v>2678</v>
      </c>
      <c r="F14" s="149">
        <f t="shared" si="7"/>
        <v>2954</v>
      </c>
      <c r="G14" s="149">
        <f t="shared" si="7"/>
        <v>2822</v>
      </c>
      <c r="H14" s="149">
        <f t="shared" si="7"/>
        <v>2850</v>
      </c>
      <c r="I14" s="149">
        <f t="shared" si="7"/>
        <v>2950</v>
      </c>
      <c r="J14" s="149">
        <f t="shared" si="7"/>
        <v>3105.0420895253405</v>
      </c>
      <c r="K14" s="149">
        <f t="shared" si="7"/>
        <v>3268.2326704148786</v>
      </c>
      <c r="L14" s="97">
        <f t="shared" si="7"/>
        <v>3440</v>
      </c>
    </row>
    <row r="15" spans="2:23" x14ac:dyDescent="0.2">
      <c r="B15" s="150" t="s">
        <v>3088</v>
      </c>
      <c r="C15" s="130"/>
      <c r="D15" s="151">
        <v>2628965</v>
      </c>
      <c r="E15" s="151">
        <v>2613597</v>
      </c>
      <c r="F15" s="151">
        <v>2407078</v>
      </c>
      <c r="G15" s="151">
        <v>2406922</v>
      </c>
      <c r="H15" s="87">
        <v>2405000</v>
      </c>
      <c r="I15" s="87">
        <v>2405000</v>
      </c>
      <c r="J15" s="87">
        <f>I15</f>
        <v>2405000</v>
      </c>
      <c r="K15" s="87">
        <f t="shared" ref="K15:L15" si="8">J15</f>
        <v>2405000</v>
      </c>
      <c r="L15" s="106">
        <f t="shared" si="8"/>
        <v>2405000</v>
      </c>
    </row>
    <row r="16" spans="2:23" x14ac:dyDescent="0.2">
      <c r="B16" s="150" t="s">
        <v>3089</v>
      </c>
      <c r="D16" s="87">
        <f>D17/D14</f>
        <v>1.3390477647489922</v>
      </c>
      <c r="E16" s="87">
        <f t="shared" ref="E16:L16" si="9">E17/E14</f>
        <v>1.4932051568334579</v>
      </c>
      <c r="F16" s="87">
        <f t="shared" si="9"/>
        <v>1.5400736018957346</v>
      </c>
      <c r="G16" s="87">
        <f t="shared" si="9"/>
        <v>1.5693609071580441</v>
      </c>
      <c r="H16" s="87">
        <f t="shared" si="9"/>
        <v>1.6033333333333333</v>
      </c>
      <c r="I16" s="87">
        <f t="shared" si="9"/>
        <v>1.6305084745762712</v>
      </c>
      <c r="J16" s="87">
        <f t="shared" si="9"/>
        <v>1.6569945890787561</v>
      </c>
      <c r="K16" s="87">
        <f t="shared" si="9"/>
        <v>1.6839109462155952</v>
      </c>
      <c r="L16" s="106">
        <f t="shared" si="9"/>
        <v>1.711264534883721</v>
      </c>
    </row>
    <row r="17" spans="1:28" x14ac:dyDescent="0.2">
      <c r="B17" s="141" t="s">
        <v>3090</v>
      </c>
      <c r="D17" s="152">
        <v>3654.2613499999998</v>
      </c>
      <c r="E17" s="152">
        <v>3998.80341</v>
      </c>
      <c r="F17" s="152">
        <v>4549.3774199999998</v>
      </c>
      <c r="G17" s="152">
        <v>4428.7364800000005</v>
      </c>
      <c r="H17" s="152">
        <v>4569.5</v>
      </c>
      <c r="I17" s="152">
        <v>4810</v>
      </c>
      <c r="J17" s="126">
        <v>5145.0379412052835</v>
      </c>
      <c r="K17" s="126">
        <v>5503.41276849104</v>
      </c>
      <c r="L17" s="153">
        <v>5886.75</v>
      </c>
    </row>
    <row r="18" spans="1:28" x14ac:dyDescent="0.2">
      <c r="B18" s="141" t="s">
        <v>3091</v>
      </c>
      <c r="D18" s="143">
        <v>15753</v>
      </c>
      <c r="E18" s="143">
        <v>-508</v>
      </c>
      <c r="F18" s="143">
        <v>7213</v>
      </c>
      <c r="G18" s="143">
        <v>5572</v>
      </c>
      <c r="H18" s="143">
        <v>5830</v>
      </c>
      <c r="I18" s="143">
        <v>6140</v>
      </c>
      <c r="J18" s="126">
        <v>6459.7284437603212</v>
      </c>
      <c r="K18" s="126">
        <v>6796.1061184244527</v>
      </c>
      <c r="L18" s="144">
        <v>7150</v>
      </c>
      <c r="AB18" s="154"/>
    </row>
    <row r="19" spans="1:28" x14ac:dyDescent="0.2">
      <c r="B19" s="141" t="s">
        <v>3092</v>
      </c>
      <c r="E19" s="142">
        <f>E18-D18</f>
        <v>-16261</v>
      </c>
      <c r="F19" s="142">
        <f t="shared" ref="F19:L19" si="10">F18-E18</f>
        <v>7721</v>
      </c>
      <c r="G19" s="142">
        <f t="shared" si="10"/>
        <v>-1641</v>
      </c>
      <c r="H19" s="142">
        <f t="shared" si="10"/>
        <v>258</v>
      </c>
      <c r="I19" s="142">
        <f t="shared" si="10"/>
        <v>310</v>
      </c>
      <c r="J19" s="142">
        <f t="shared" si="10"/>
        <v>319.72844376032117</v>
      </c>
      <c r="K19" s="142">
        <f t="shared" si="10"/>
        <v>336.37767466413152</v>
      </c>
      <c r="L19" s="144">
        <f t="shared" si="10"/>
        <v>353.89388157554731</v>
      </c>
    </row>
    <row r="20" spans="1:28" ht="6" customHeight="1" x14ac:dyDescent="0.2">
      <c r="B20" s="89"/>
      <c r="F20" s="87"/>
      <c r="G20" s="87"/>
      <c r="H20" s="87"/>
      <c r="I20" s="87"/>
      <c r="J20" s="87"/>
      <c r="K20" s="87"/>
      <c r="L20" s="106"/>
      <c r="M20" s="103"/>
      <c r="N20" s="88"/>
      <c r="O20" s="88"/>
      <c r="P20" s="88"/>
      <c r="Q20" s="88"/>
      <c r="R20" s="88"/>
    </row>
    <row r="21" spans="1:28" x14ac:dyDescent="0.2">
      <c r="B21" s="96" t="s">
        <v>3082</v>
      </c>
      <c r="E21" s="138">
        <f>E13+E14-E17-E19</f>
        <v>37426.990590000001</v>
      </c>
      <c r="F21" s="138">
        <f>F13+F14-F17-F19</f>
        <v>11269.44483</v>
      </c>
      <c r="G21" s="138">
        <f>G13+G14-G17-G19</f>
        <v>20833.58152</v>
      </c>
      <c r="H21" s="138">
        <f>H13+H14-H17-H19</f>
        <v>20995</v>
      </c>
      <c r="I21" s="138">
        <f>I13+I14-I17-I19</f>
        <v>20849.899999999998</v>
      </c>
      <c r="J21" s="138">
        <f t="shared" ref="J21:L21" si="11">J13+J14-J17-J19</f>
        <v>21866.550422314991</v>
      </c>
      <c r="K21" s="138">
        <f t="shared" si="11"/>
        <v>22924.312567355591</v>
      </c>
      <c r="L21" s="95">
        <f t="shared" si="11"/>
        <v>24031.356118424454</v>
      </c>
    </row>
    <row r="22" spans="1:28" ht="6" customHeight="1" x14ac:dyDescent="0.2">
      <c r="B22" s="89"/>
      <c r="F22" s="87"/>
      <c r="G22" s="87"/>
      <c r="H22" s="87"/>
      <c r="I22" s="87"/>
      <c r="J22" s="87"/>
      <c r="K22" s="87"/>
      <c r="L22" s="106"/>
      <c r="M22" s="103"/>
      <c r="N22" s="88"/>
      <c r="O22" s="88"/>
      <c r="P22" s="88"/>
      <c r="Q22" s="88"/>
      <c r="R22" s="88"/>
    </row>
    <row r="23" spans="1:28" x14ac:dyDescent="0.2">
      <c r="B23" s="96" t="s">
        <v>3093</v>
      </c>
      <c r="C23" s="155">
        <f>'CAPM and WACC'!C23</f>
        <v>5.9804061937882055E-2</v>
      </c>
      <c r="H23" s="138">
        <f>H21/((1+C23)^0)</f>
        <v>20995</v>
      </c>
      <c r="I23" s="138">
        <f>I21/((1+C23)^1)</f>
        <v>19673.353546008642</v>
      </c>
      <c r="J23" s="138">
        <f>J21/((1+C23)^2)</f>
        <v>19468.34870664839</v>
      </c>
      <c r="K23" s="138">
        <f>K21/((1+C23)^3)</f>
        <v>19258.372478173158</v>
      </c>
      <c r="L23" s="95">
        <f>L21/((1+C23)^4)</f>
        <v>19049.165737573891</v>
      </c>
    </row>
    <row r="24" spans="1:28" x14ac:dyDescent="0.2">
      <c r="B24" s="141" t="s">
        <v>3094</v>
      </c>
      <c r="C24" s="149">
        <f>H23</f>
        <v>20995</v>
      </c>
      <c r="I24" s="87"/>
      <c r="J24" s="87"/>
      <c r="K24" s="87"/>
      <c r="L24" s="106"/>
    </row>
    <row r="25" spans="1:28" x14ac:dyDescent="0.2">
      <c r="B25" s="141" t="s">
        <v>3076</v>
      </c>
      <c r="C25" s="149">
        <f>L23/(C23-3%)</f>
        <v>639146.62965324544</v>
      </c>
      <c r="L25" s="90"/>
    </row>
    <row r="26" spans="1:28" x14ac:dyDescent="0.2">
      <c r="B26" s="156" t="s">
        <v>3095</v>
      </c>
      <c r="C26" s="157">
        <f>C25/((1+C23)^4)</f>
        <v>506638.49426050053</v>
      </c>
      <c r="D26" s="119"/>
      <c r="E26" s="119"/>
      <c r="F26" s="119"/>
      <c r="G26" s="119"/>
      <c r="H26" s="119"/>
      <c r="I26" s="119"/>
      <c r="J26" s="119"/>
      <c r="K26" s="119"/>
      <c r="L26" s="120"/>
    </row>
    <row r="27" spans="1:28" ht="6" customHeight="1" x14ac:dyDescent="0.2">
      <c r="B27" s="86"/>
      <c r="F27" s="87"/>
      <c r="G27" s="103"/>
      <c r="H27" s="103"/>
      <c r="I27" s="103"/>
      <c r="J27" s="103"/>
      <c r="K27" s="103"/>
      <c r="L27" s="103"/>
      <c r="M27" s="103"/>
      <c r="N27" s="88"/>
      <c r="O27" s="88"/>
      <c r="P27" s="88"/>
      <c r="Q27" s="88"/>
      <c r="R27" s="88"/>
    </row>
    <row r="28" spans="1:28" x14ac:dyDescent="0.2">
      <c r="A28" s="99"/>
      <c r="B28" s="165" t="s">
        <v>3096</v>
      </c>
      <c r="C28" s="166"/>
      <c r="D28" s="158"/>
      <c r="E28" s="158"/>
      <c r="F28" s="158"/>
    </row>
    <row r="29" spans="1:28" ht="6" customHeight="1" x14ac:dyDescent="0.2">
      <c r="B29" s="89"/>
      <c r="C29" s="90"/>
      <c r="F29" s="87"/>
      <c r="G29" s="103"/>
      <c r="H29" s="103"/>
      <c r="I29" s="103"/>
      <c r="J29" s="103"/>
      <c r="K29" s="103"/>
      <c r="L29" s="103"/>
      <c r="M29" s="103"/>
      <c r="N29" s="88"/>
      <c r="O29" s="88"/>
      <c r="P29" s="88"/>
      <c r="Q29" s="88"/>
      <c r="R29" s="88"/>
    </row>
    <row r="30" spans="1:28" x14ac:dyDescent="0.2">
      <c r="B30" s="96" t="s">
        <v>3064</v>
      </c>
      <c r="C30" s="97">
        <f>C24+C26</f>
        <v>527633.49426050053</v>
      </c>
    </row>
    <row r="31" spans="1:28" x14ac:dyDescent="0.2">
      <c r="A31" s="99"/>
      <c r="B31" s="141" t="s">
        <v>3097</v>
      </c>
      <c r="C31" s="106">
        <v>18562</v>
      </c>
    </row>
    <row r="32" spans="1:28" x14ac:dyDescent="0.2">
      <c r="A32" s="99"/>
      <c r="B32" s="96" t="s">
        <v>3098</v>
      </c>
      <c r="C32" s="97">
        <f>C30+C31</f>
        <v>546195.49426050053</v>
      </c>
    </row>
    <row r="33" spans="1:18" x14ac:dyDescent="0.2">
      <c r="A33" s="99"/>
      <c r="B33" s="141" t="s">
        <v>3063</v>
      </c>
      <c r="C33" s="106">
        <v>27233</v>
      </c>
      <c r="D33" s="101"/>
      <c r="E33" s="101"/>
      <c r="F33" s="101"/>
    </row>
    <row r="34" spans="1:18" x14ac:dyDescent="0.2">
      <c r="A34" s="99"/>
      <c r="B34" s="141" t="s">
        <v>3099</v>
      </c>
      <c r="C34" s="106">
        <v>0</v>
      </c>
    </row>
    <row r="35" spans="1:18" x14ac:dyDescent="0.2">
      <c r="A35" s="99"/>
      <c r="B35" s="96" t="s">
        <v>3100</v>
      </c>
      <c r="C35" s="97">
        <f>C32-C33-C34</f>
        <v>518962.49426050053</v>
      </c>
    </row>
    <row r="36" spans="1:18" x14ac:dyDescent="0.2">
      <c r="B36" s="141" t="s">
        <v>3101</v>
      </c>
      <c r="C36" s="97">
        <f>H15/1000</f>
        <v>2405</v>
      </c>
    </row>
    <row r="37" spans="1:18" ht="6" customHeight="1" x14ac:dyDescent="0.2">
      <c r="B37" s="89"/>
      <c r="C37" s="90"/>
      <c r="F37" s="87"/>
      <c r="G37" s="103"/>
      <c r="H37" s="103"/>
      <c r="I37" s="103"/>
      <c r="J37" s="103"/>
      <c r="K37" s="103"/>
      <c r="L37" s="103"/>
      <c r="M37" s="103"/>
      <c r="N37" s="88"/>
      <c r="O37" s="88"/>
      <c r="P37" s="88"/>
      <c r="Q37" s="88"/>
      <c r="R37" s="88"/>
    </row>
    <row r="38" spans="1:18" x14ac:dyDescent="0.2">
      <c r="A38" s="99"/>
      <c r="B38" s="107" t="s">
        <v>3078</v>
      </c>
      <c r="C38" s="159">
        <f>C35/C36</f>
        <v>215.78482089833702</v>
      </c>
    </row>
    <row r="39" spans="1:18" x14ac:dyDescent="0.2">
      <c r="A39" s="99"/>
    </row>
    <row r="40" spans="1:18" x14ac:dyDescent="0.2">
      <c r="A40" s="100"/>
    </row>
    <row r="41" spans="1:18" x14ac:dyDescent="0.2">
      <c r="A41" s="100"/>
      <c r="B41" s="101"/>
      <c r="C41" s="101"/>
      <c r="D41" s="101"/>
      <c r="E41" s="101"/>
      <c r="F41" s="101"/>
    </row>
    <row r="42" spans="1:18" x14ac:dyDescent="0.2">
      <c r="A42" s="99"/>
    </row>
    <row r="43" spans="1:18" x14ac:dyDescent="0.2">
      <c r="A43" s="99"/>
    </row>
    <row r="80" spans="1:1" x14ac:dyDescent="0.2">
      <c r="A80" s="101"/>
    </row>
    <row r="82" spans="1:1" x14ac:dyDescent="0.2">
      <c r="A82" s="102"/>
    </row>
  </sheetData>
  <mergeCells count="2">
    <mergeCell ref="B2:L2"/>
    <mergeCell ref="B28:C28"/>
  </mergeCells>
  <conditionalFormatting sqref="D5:L5">
    <cfRule type="expression" priority="6" stopIfTrue="1">
      <formula>ISERROR(D5)</formula>
    </cfRule>
  </conditionalFormatting>
  <conditionalFormatting sqref="D8:L10">
    <cfRule type="expression" priority="3" stopIfTrue="1">
      <formula>ISERROR(D8)</formula>
    </cfRule>
  </conditionalFormatting>
  <conditionalFormatting sqref="D17:L18">
    <cfRule type="expression" priority="1" stopIfTrue="1">
      <formula>ISERROR(D17)</formula>
    </cfRule>
  </conditionalFormatting>
  <conditionalFormatting sqref="E19:L19">
    <cfRule type="expression" priority="14" stopIfTrue="1">
      <formula>ISERROR(E19)</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94C7F-5DAF-4EE3-B64E-E2981C70F82C}">
  <sheetPr>
    <tabColor rgb="FF92D050"/>
  </sheetPr>
  <dimension ref="A1:S88"/>
  <sheetViews>
    <sheetView showGridLines="0" tabSelected="1" topLeftCell="A8" zoomScale="125" zoomScaleNormal="190" workbookViewId="0">
      <selection activeCell="I18" sqref="I18"/>
    </sheetView>
  </sheetViews>
  <sheetFormatPr baseColWidth="10" defaultColWidth="8.83203125" defaultRowHeight="16" x14ac:dyDescent="0.2"/>
  <cols>
    <col min="1" max="1" width="1.6640625" style="85" customWidth="1"/>
    <col min="2" max="2" width="7.1640625" style="85" bestFit="1" customWidth="1"/>
    <col min="3" max="3" width="20.1640625" style="85" bestFit="1" customWidth="1"/>
    <col min="4" max="4" width="17.33203125" style="85" bestFit="1" customWidth="1"/>
    <col min="5" max="5" width="27.6640625" style="85" bestFit="1" customWidth="1"/>
    <col min="6" max="6" width="15.83203125" style="85" bestFit="1" customWidth="1"/>
    <col min="7" max="7" width="22.83203125" style="85" bestFit="1" customWidth="1"/>
    <col min="8" max="8" width="22.5" style="85" bestFit="1" customWidth="1"/>
    <col min="9" max="9" width="20.1640625" style="85" bestFit="1" customWidth="1"/>
    <col min="10" max="10" width="22.83203125" style="85" bestFit="1" customWidth="1"/>
    <col min="11" max="16384" width="8.83203125" style="85"/>
  </cols>
  <sheetData>
    <row r="1" spans="2:19" ht="6" customHeight="1" x14ac:dyDescent="0.2">
      <c r="B1" s="86"/>
      <c r="C1" s="86"/>
      <c r="G1" s="103"/>
      <c r="H1" s="103"/>
      <c r="I1" s="103"/>
      <c r="J1" s="103"/>
      <c r="K1" s="103"/>
      <c r="L1" s="103"/>
      <c r="M1" s="103"/>
      <c r="N1" s="103"/>
      <c r="O1" s="88"/>
      <c r="P1" s="88"/>
      <c r="Q1" s="88"/>
      <c r="R1" s="88"/>
      <c r="S1" s="88"/>
    </row>
    <row r="2" spans="2:19" x14ac:dyDescent="0.2">
      <c r="B2" s="165" t="s">
        <v>3150</v>
      </c>
      <c r="C2" s="174"/>
      <c r="D2" s="174"/>
      <c r="E2" s="174"/>
      <c r="F2" s="174"/>
      <c r="G2" s="174"/>
      <c r="H2" s="174"/>
      <c r="I2" s="166"/>
    </row>
    <row r="3" spans="2:19" ht="6" customHeight="1" x14ac:dyDescent="0.2">
      <c r="B3" s="104"/>
      <c r="C3" s="110"/>
      <c r="D3" s="110"/>
      <c r="E3" s="110"/>
      <c r="F3" s="128"/>
      <c r="G3" s="128"/>
      <c r="H3" s="128"/>
      <c r="I3" s="129"/>
      <c r="J3" s="103"/>
      <c r="K3" s="103"/>
      <c r="L3" s="103"/>
      <c r="M3" s="103"/>
      <c r="N3" s="88"/>
      <c r="O3" s="88"/>
      <c r="P3" s="88"/>
      <c r="Q3" s="88"/>
      <c r="R3" s="88"/>
    </row>
    <row r="4" spans="2:19" x14ac:dyDescent="0.2">
      <c r="B4" s="183" t="s">
        <v>3102</v>
      </c>
      <c r="C4" s="190"/>
      <c r="D4" s="190"/>
      <c r="E4" s="190"/>
      <c r="F4" s="190"/>
      <c r="G4" s="190" t="s">
        <v>3105</v>
      </c>
      <c r="H4" s="190"/>
      <c r="I4" s="182"/>
    </row>
    <row r="5" spans="2:19" x14ac:dyDescent="0.2">
      <c r="B5" s="160" t="s">
        <v>3031</v>
      </c>
      <c r="C5" s="191" t="s">
        <v>3103</v>
      </c>
      <c r="D5" s="192">
        <v>2025</v>
      </c>
      <c r="E5" s="192" t="s">
        <v>3119</v>
      </c>
      <c r="F5" s="192" t="s">
        <v>3120</v>
      </c>
      <c r="G5" s="192">
        <f>D5</f>
        <v>2025</v>
      </c>
      <c r="H5" s="192" t="str">
        <f>E5</f>
        <v>2026E</v>
      </c>
      <c r="I5" s="113" t="str">
        <f>F5</f>
        <v>2027E</v>
      </c>
    </row>
    <row r="6" spans="2:19" x14ac:dyDescent="0.2">
      <c r="B6" s="124" t="s">
        <v>3160</v>
      </c>
      <c r="C6" s="189" t="s">
        <v>3153</v>
      </c>
      <c r="D6" s="206">
        <v>14.569767441860465</v>
      </c>
      <c r="E6" s="207">
        <v>8.1999999999999993</v>
      </c>
      <c r="F6" s="207">
        <f>(1+((E6/D6)-1))*E6</f>
        <v>4.6150359138068628</v>
      </c>
      <c r="G6" s="207">
        <v>7.7570955476511712</v>
      </c>
      <c r="H6" s="207">
        <v>7.1</v>
      </c>
      <c r="I6" s="208">
        <f>(1+((H6/G6)-1))*H6</f>
        <v>6.4985663371471576</v>
      </c>
    </row>
    <row r="7" spans="2:19" x14ac:dyDescent="0.2">
      <c r="B7" s="124" t="s">
        <v>3161</v>
      </c>
      <c r="C7" s="189" t="s">
        <v>3154</v>
      </c>
      <c r="D7" s="209">
        <v>26.103875968992249</v>
      </c>
      <c r="E7" s="207">
        <v>16</v>
      </c>
      <c r="F7" s="207">
        <f t="shared" ref="F7:F12" si="0">(1+((E7/D7)-1))*E7</f>
        <v>9.8069727386113907</v>
      </c>
      <c r="G7" s="210">
        <v>13.741277835082823</v>
      </c>
      <c r="H7" s="207">
        <v>10.6</v>
      </c>
      <c r="I7" s="208">
        <f t="shared" ref="I7:I12" si="1">(1+((H7/G7)-1))*H7</f>
        <v>8.1768232436967363</v>
      </c>
    </row>
    <row r="8" spans="2:19" x14ac:dyDescent="0.2">
      <c r="B8" s="124" t="s">
        <v>3162</v>
      </c>
      <c r="C8" s="189" t="s">
        <v>3155</v>
      </c>
      <c r="D8" s="209">
        <v>12.291005291005291</v>
      </c>
      <c r="E8" s="207">
        <v>19.3</v>
      </c>
      <c r="F8" s="207">
        <f t="shared" si="0"/>
        <v>30.305901851054674</v>
      </c>
      <c r="G8" s="210">
        <v>8.0527392697395559</v>
      </c>
      <c r="H8" s="207">
        <v>13</v>
      </c>
      <c r="I8" s="208">
        <f t="shared" si="1"/>
        <v>20.986647442450455</v>
      </c>
    </row>
    <row r="9" spans="2:19" x14ac:dyDescent="0.2">
      <c r="B9" s="124" t="s">
        <v>3163</v>
      </c>
      <c r="C9" s="189" t="s">
        <v>3156</v>
      </c>
      <c r="D9" s="209">
        <v>50.258823529411764</v>
      </c>
      <c r="E9" s="207">
        <v>34.299999999999997</v>
      </c>
      <c r="F9" s="207">
        <f t="shared" si="0"/>
        <v>23.408625936329585</v>
      </c>
      <c r="G9" s="207">
        <v>33.082746809799296</v>
      </c>
      <c r="H9" s="207">
        <v>27</v>
      </c>
      <c r="I9" s="208">
        <f t="shared" si="1"/>
        <v>22.035655146508759</v>
      </c>
    </row>
    <row r="10" spans="2:19" x14ac:dyDescent="0.2">
      <c r="B10" s="124" t="s">
        <v>3048</v>
      </c>
      <c r="C10" s="189" t="s">
        <v>3157</v>
      </c>
      <c r="D10" s="206">
        <v>72.686507936507937</v>
      </c>
      <c r="E10" s="207">
        <v>59.3</v>
      </c>
      <c r="F10" s="207">
        <f t="shared" si="0"/>
        <v>48.37885461593055</v>
      </c>
      <c r="G10" s="207">
        <v>55.688238225035903</v>
      </c>
      <c r="H10" s="207">
        <v>41.4</v>
      </c>
      <c r="I10" s="208">
        <f t="shared" si="1"/>
        <v>30.777773810582691</v>
      </c>
    </row>
    <row r="11" spans="2:19" x14ac:dyDescent="0.2">
      <c r="B11" s="124" t="s">
        <v>3041</v>
      </c>
      <c r="C11" s="189" t="s">
        <v>3158</v>
      </c>
      <c r="D11" s="206">
        <v>47.597897503285154</v>
      </c>
      <c r="E11" s="207">
        <v>25</v>
      </c>
      <c r="F11" s="207">
        <f t="shared" si="0"/>
        <v>13.130832090994424</v>
      </c>
      <c r="G11" s="207">
        <v>23.10550667</v>
      </c>
      <c r="H11" s="207">
        <v>20.3</v>
      </c>
      <c r="I11" s="208">
        <f t="shared" si="1"/>
        <v>17.835142327134264</v>
      </c>
    </row>
    <row r="12" spans="2:19" x14ac:dyDescent="0.2">
      <c r="B12" s="124" t="s">
        <v>3037</v>
      </c>
      <c r="C12" s="189" t="s">
        <v>3159</v>
      </c>
      <c r="D12" s="206">
        <v>15.707070707070706</v>
      </c>
      <c r="E12" s="207">
        <v>7.5</v>
      </c>
      <c r="F12" s="207">
        <f t="shared" si="0"/>
        <v>3.5811897106109325</v>
      </c>
      <c r="G12" s="207">
        <v>6.7205547169999997</v>
      </c>
      <c r="H12" s="207">
        <v>8.1</v>
      </c>
      <c r="I12" s="208">
        <f t="shared" si="1"/>
        <v>9.7625869831899479</v>
      </c>
    </row>
    <row r="13" spans="2:19" ht="6" customHeight="1" x14ac:dyDescent="0.2">
      <c r="B13" s="89"/>
      <c r="C13" s="189"/>
      <c r="D13" s="211"/>
      <c r="E13" s="211"/>
      <c r="F13" s="212"/>
      <c r="G13" s="212"/>
      <c r="H13" s="212"/>
      <c r="I13" s="213"/>
      <c r="J13" s="103"/>
      <c r="K13" s="103"/>
      <c r="L13" s="103"/>
      <c r="M13" s="103"/>
      <c r="N13" s="88"/>
      <c r="O13" s="88"/>
      <c r="P13" s="88"/>
      <c r="Q13" s="88"/>
      <c r="R13" s="88"/>
    </row>
    <row r="14" spans="2:19" x14ac:dyDescent="0.2">
      <c r="B14" s="194" t="s">
        <v>3104</v>
      </c>
      <c r="C14" s="193"/>
      <c r="D14" s="214">
        <f t="shared" ref="D14:I14" si="2">AVERAGE(D6:D12)</f>
        <v>34.173564054019074</v>
      </c>
      <c r="E14" s="214">
        <f t="shared" si="2"/>
        <v>24.228571428571428</v>
      </c>
      <c r="F14" s="214">
        <f t="shared" si="2"/>
        <v>19.032487551048348</v>
      </c>
      <c r="G14" s="214">
        <f t="shared" si="2"/>
        <v>21.164022724901251</v>
      </c>
      <c r="H14" s="214">
        <f t="shared" si="2"/>
        <v>18.214285714285712</v>
      </c>
      <c r="I14" s="215">
        <f t="shared" si="2"/>
        <v>16.581885041530001</v>
      </c>
    </row>
    <row r="15" spans="2:19" x14ac:dyDescent="0.2">
      <c r="B15" s="161"/>
      <c r="C15" s="162" t="s">
        <v>3034</v>
      </c>
      <c r="D15" s="216">
        <f>MEDIAN(D6:D12)</f>
        <v>26.103875968992249</v>
      </c>
      <c r="E15" s="216">
        <f t="shared" ref="E15:I15" si="3">MEDIAN(E6:E12)</f>
        <v>19.3</v>
      </c>
      <c r="F15" s="216">
        <f t="shared" si="3"/>
        <v>13.130832090994424</v>
      </c>
      <c r="G15" s="216">
        <f t="shared" si="3"/>
        <v>13.741277835082823</v>
      </c>
      <c r="H15" s="216">
        <f t="shared" si="3"/>
        <v>13</v>
      </c>
      <c r="I15" s="217">
        <f t="shared" si="3"/>
        <v>17.835142327134264</v>
      </c>
    </row>
    <row r="16" spans="2:19" ht="6" customHeight="1" x14ac:dyDescent="0.2">
      <c r="B16" s="86"/>
      <c r="F16" s="87"/>
      <c r="G16" s="103"/>
      <c r="H16" s="103"/>
      <c r="I16" s="103"/>
      <c r="J16" s="103"/>
      <c r="K16" s="103"/>
      <c r="L16" s="103"/>
      <c r="M16" s="103"/>
      <c r="N16" s="88"/>
      <c r="O16" s="88"/>
      <c r="P16" s="88"/>
      <c r="Q16" s="88"/>
      <c r="R16" s="88"/>
    </row>
    <row r="17" spans="1:18" x14ac:dyDescent="0.2">
      <c r="B17" s="165" t="s">
        <v>3106</v>
      </c>
      <c r="C17" s="174"/>
      <c r="D17" s="174"/>
      <c r="E17" s="174"/>
      <c r="F17" s="174"/>
      <c r="G17" s="166"/>
    </row>
    <row r="18" spans="1:18" ht="6" customHeight="1" x14ac:dyDescent="0.2">
      <c r="B18" s="104"/>
      <c r="C18" s="110"/>
      <c r="D18" s="110"/>
      <c r="E18" s="110"/>
      <c r="F18" s="128"/>
      <c r="G18" s="129"/>
      <c r="H18" s="103"/>
      <c r="I18" s="103"/>
      <c r="J18" s="103"/>
      <c r="K18" s="103"/>
      <c r="L18" s="103"/>
      <c r="M18" s="103"/>
      <c r="N18" s="88"/>
      <c r="O18" s="88"/>
      <c r="P18" s="88"/>
      <c r="Q18" s="88"/>
      <c r="R18" s="88"/>
    </row>
    <row r="19" spans="1:18" x14ac:dyDescent="0.2">
      <c r="B19" s="163" t="s">
        <v>3079</v>
      </c>
      <c r="C19" s="192" t="s">
        <v>3107</v>
      </c>
      <c r="D19" s="192" t="s">
        <v>3108</v>
      </c>
      <c r="E19" s="192" t="s">
        <v>3109</v>
      </c>
      <c r="F19" s="192" t="s">
        <v>3172</v>
      </c>
      <c r="G19" s="113" t="str">
        <f>E19</f>
        <v>Estimated Share Price</v>
      </c>
    </row>
    <row r="20" spans="1:18" x14ac:dyDescent="0.2">
      <c r="B20" s="124" cm="1">
        <f t="array" ref="B20:B22">TRANSPOSE(D5:F5)</f>
        <v>2025</v>
      </c>
      <c r="C20" s="203">
        <f>'JNJ Unformated DDM &amp; FCF'!F3</f>
        <v>10.75</v>
      </c>
      <c r="D20" s="207">
        <f>D14</f>
        <v>34.173564054019074</v>
      </c>
      <c r="E20" s="204">
        <f>C20*D20</f>
        <v>367.36581358070504</v>
      </c>
      <c r="F20" s="207" cm="1">
        <f t="array" ref="F20:F22">TRANSPOSE(D15:F15)</f>
        <v>26.103875968992249</v>
      </c>
      <c r="G20" s="205">
        <f>C20*F20</f>
        <v>280.61666666666667</v>
      </c>
    </row>
    <row r="21" spans="1:18" x14ac:dyDescent="0.2">
      <c r="B21" s="124" t="str">
        <v>2026E</v>
      </c>
      <c r="C21" s="203">
        <f>'JNJ Unformated DDM &amp; FCF'!G3</f>
        <v>11.3</v>
      </c>
      <c r="D21" s="207">
        <f>E14</f>
        <v>24.228571428571428</v>
      </c>
      <c r="E21" s="204">
        <f>C21*D21</f>
        <v>273.78285714285715</v>
      </c>
      <c r="F21" s="207">
        <v>19.3</v>
      </c>
      <c r="G21" s="205">
        <f t="shared" ref="G21:G22" si="4">C21*F21</f>
        <v>218.09000000000003</v>
      </c>
    </row>
    <row r="22" spans="1:18" x14ac:dyDescent="0.2">
      <c r="B22" s="124" t="str">
        <v>2027E</v>
      </c>
      <c r="C22" s="203">
        <f>'JNJ Unformated DDM &amp; FCF'!H3</f>
        <v>11.706258311219901</v>
      </c>
      <c r="D22" s="207">
        <f>F14</f>
        <v>19.032487551048348</v>
      </c>
      <c r="E22" s="204">
        <f>C22*D22</f>
        <v>222.79921557764902</v>
      </c>
      <c r="F22" s="207">
        <v>13.130832090994424</v>
      </c>
      <c r="G22" s="205">
        <f t="shared" si="4"/>
        <v>153.71291229843646</v>
      </c>
    </row>
    <row r="23" spans="1:18" ht="6" customHeight="1" x14ac:dyDescent="0.2">
      <c r="B23" s="89"/>
      <c r="C23" s="189"/>
      <c r="D23" s="189"/>
      <c r="E23" s="189"/>
      <c r="F23" s="87"/>
      <c r="G23" s="106"/>
      <c r="H23" s="103"/>
      <c r="I23" s="103"/>
      <c r="J23" s="103"/>
      <c r="K23" s="103"/>
      <c r="L23" s="103"/>
      <c r="M23" s="103"/>
      <c r="N23" s="88"/>
      <c r="O23" s="88"/>
      <c r="P23" s="88"/>
      <c r="Q23" s="88"/>
      <c r="R23" s="88"/>
    </row>
    <row r="24" spans="1:18" x14ac:dyDescent="0.2">
      <c r="B24" s="180" t="s">
        <v>3175</v>
      </c>
      <c r="C24" s="181"/>
      <c r="D24" s="195">
        <f>AVERAGE(E20:E22)</f>
        <v>287.98262876707037</v>
      </c>
      <c r="E24" s="181" t="s">
        <v>3176</v>
      </c>
      <c r="F24" s="181"/>
      <c r="G24" s="164">
        <f>AVERAGE(G20:G22)</f>
        <v>217.47319298836771</v>
      </c>
    </row>
    <row r="26" spans="1:18" x14ac:dyDescent="0.2">
      <c r="B26" s="165" t="s">
        <v>3152</v>
      </c>
      <c r="C26" s="174"/>
      <c r="D26" s="174"/>
      <c r="E26" s="174"/>
      <c r="F26" s="174"/>
      <c r="G26" s="174"/>
      <c r="H26" s="174"/>
      <c r="I26" s="174"/>
      <c r="J26" s="166"/>
    </row>
    <row r="27" spans="1:18" ht="6" customHeight="1" x14ac:dyDescent="0.2">
      <c r="B27" s="89"/>
      <c r="C27" s="189"/>
      <c r="D27" s="189"/>
      <c r="E27" s="189"/>
      <c r="F27" s="87"/>
      <c r="G27" s="87"/>
      <c r="H27" s="87"/>
      <c r="I27" s="87"/>
      <c r="J27" s="106"/>
      <c r="K27" s="103"/>
      <c r="L27" s="103"/>
      <c r="M27" s="103"/>
      <c r="N27" s="88"/>
      <c r="O27" s="88"/>
      <c r="P27" s="88"/>
      <c r="Q27" s="88"/>
      <c r="R27" s="88"/>
    </row>
    <row r="28" spans="1:18" x14ac:dyDescent="0.2">
      <c r="A28" s="99"/>
      <c r="B28" s="160" t="s">
        <v>3079</v>
      </c>
      <c r="C28" s="191" t="s">
        <v>3084</v>
      </c>
      <c r="D28" s="191" t="s">
        <v>3108</v>
      </c>
      <c r="E28" s="191" t="s">
        <v>3043</v>
      </c>
      <c r="F28" s="191" t="s">
        <v>3110</v>
      </c>
      <c r="G28" s="191" t="s">
        <v>3111</v>
      </c>
      <c r="H28" s="191" t="s">
        <v>3100</v>
      </c>
      <c r="I28" s="191" t="s">
        <v>3088</v>
      </c>
      <c r="J28" s="131" t="s">
        <v>3109</v>
      </c>
    </row>
    <row r="29" spans="1:18" x14ac:dyDescent="0.2">
      <c r="A29" s="99"/>
      <c r="B29" s="124">
        <f>B20</f>
        <v>2025</v>
      </c>
      <c r="C29" s="201" cm="1">
        <f t="array" ref="C29:C31">TRANSPOSE('Free Cash Flow Model'!H7:J7)</f>
        <v>61008</v>
      </c>
      <c r="D29" s="207">
        <f>G14</f>
        <v>21.164022724901251</v>
      </c>
      <c r="E29" s="201">
        <f>C29*D29</f>
        <v>1291174.6984007754</v>
      </c>
      <c r="F29" s="202">
        <f>'Free Cash Flow Model'!C33</f>
        <v>27233</v>
      </c>
      <c r="G29" s="201">
        <v>0</v>
      </c>
      <c r="H29" s="201">
        <f>E29-F29-G29</f>
        <v>1263941.6984007754</v>
      </c>
      <c r="I29" s="202" cm="1">
        <f t="array" ref="I29:I31">TRANSPOSE('Free Cash Flow Model'!H15:J15)</f>
        <v>2405000</v>
      </c>
      <c r="J29" s="218">
        <f>(H29*1000)/I29</f>
        <v>525.5474837425262</v>
      </c>
    </row>
    <row r="30" spans="1:18" x14ac:dyDescent="0.2">
      <c r="B30" s="124" t="str">
        <f t="shared" ref="B30:B31" si="5">B21</f>
        <v>2026E</v>
      </c>
      <c r="C30" s="201">
        <v>62885.4</v>
      </c>
      <c r="D30" s="207">
        <f>H14</f>
        <v>18.214285714285712</v>
      </c>
      <c r="E30" s="201">
        <f t="shared" ref="E30:E31" si="6">C30*D30</f>
        <v>1145412.6428571427</v>
      </c>
      <c r="F30" s="202">
        <f>F29</f>
        <v>27233</v>
      </c>
      <c r="G30" s="201">
        <v>0</v>
      </c>
      <c r="H30" s="201">
        <f t="shared" ref="H30:H31" si="7">E30-F30-G30</f>
        <v>1118179.6428571427</v>
      </c>
      <c r="I30" s="202">
        <v>2405000</v>
      </c>
      <c r="J30" s="218">
        <f>(H30*1000)/I30</f>
        <v>464.93956043956035</v>
      </c>
    </row>
    <row r="31" spans="1:18" x14ac:dyDescent="0.2">
      <c r="A31" s="99"/>
      <c r="B31" s="124" t="str">
        <f t="shared" si="5"/>
        <v>2027E</v>
      </c>
      <c r="C31" s="201">
        <v>66181.787562752812</v>
      </c>
      <c r="D31" s="207">
        <f>I14</f>
        <v>16.581885041530001</v>
      </c>
      <c r="E31" s="201">
        <f t="shared" si="6"/>
        <v>1097418.7932085271</v>
      </c>
      <c r="F31" s="202">
        <f>F30</f>
        <v>27233</v>
      </c>
      <c r="G31" s="201">
        <v>0</v>
      </c>
      <c r="H31" s="201">
        <f t="shared" si="7"/>
        <v>1070185.7932085271</v>
      </c>
      <c r="I31" s="202">
        <v>2405000</v>
      </c>
      <c r="J31" s="218">
        <f>(H31*1000)/I31</f>
        <v>444.98369779980334</v>
      </c>
    </row>
    <row r="32" spans="1:18" ht="6" customHeight="1" x14ac:dyDescent="0.2">
      <c r="B32" s="89"/>
      <c r="C32" s="189"/>
      <c r="D32" s="189"/>
      <c r="E32" s="189"/>
      <c r="F32" s="87"/>
      <c r="G32" s="87"/>
      <c r="H32" s="87"/>
      <c r="I32" s="87"/>
      <c r="J32" s="106"/>
      <c r="K32" s="103"/>
      <c r="L32" s="103"/>
      <c r="M32" s="103"/>
      <c r="N32" s="88"/>
      <c r="O32" s="88"/>
      <c r="P32" s="88"/>
      <c r="Q32" s="88"/>
      <c r="R32" s="88"/>
    </row>
    <row r="33" spans="1:18" x14ac:dyDescent="0.2">
      <c r="A33" s="99"/>
      <c r="B33" s="194" t="s">
        <v>3175</v>
      </c>
      <c r="C33" s="193"/>
      <c r="D33" s="193"/>
      <c r="E33" s="193"/>
      <c r="F33" s="193"/>
      <c r="G33" s="193"/>
      <c r="H33" s="193"/>
      <c r="I33" s="193"/>
      <c r="J33" s="93">
        <f>AVERAGE(J29:J31)</f>
        <v>478.49024732729663</v>
      </c>
    </row>
    <row r="34" spans="1:18" ht="6" customHeight="1" x14ac:dyDescent="0.2">
      <c r="B34" s="89"/>
      <c r="C34" s="189"/>
      <c r="D34" s="189"/>
      <c r="E34" s="189"/>
      <c r="F34" s="87"/>
      <c r="G34" s="87"/>
      <c r="H34" s="87"/>
      <c r="I34" s="87"/>
      <c r="J34" s="106"/>
      <c r="K34" s="103"/>
      <c r="L34" s="103"/>
      <c r="M34" s="103"/>
      <c r="N34" s="88"/>
      <c r="O34" s="88"/>
      <c r="P34" s="88"/>
      <c r="Q34" s="88"/>
      <c r="R34" s="88"/>
    </row>
    <row r="35" spans="1:18" x14ac:dyDescent="0.2">
      <c r="A35" s="99"/>
      <c r="B35" s="96" t="str">
        <f>B28</f>
        <v>Year</v>
      </c>
      <c r="C35" s="196" t="str">
        <f t="shared" ref="C35:J35" si="8">C28</f>
        <v>EBITDA</v>
      </c>
      <c r="D35" s="196" t="s">
        <v>3172</v>
      </c>
      <c r="E35" s="196" t="str">
        <f t="shared" si="8"/>
        <v>Estimated Enterprise Value</v>
      </c>
      <c r="F35" s="196" t="str">
        <f t="shared" si="8"/>
        <v>(Net Debt)</v>
      </c>
      <c r="G35" s="196" t="str">
        <f t="shared" si="8"/>
        <v>Preferred Stock</v>
      </c>
      <c r="H35" s="196" t="str">
        <f t="shared" si="8"/>
        <v>Common Equity Value</v>
      </c>
      <c r="I35" s="196" t="str">
        <f t="shared" si="8"/>
        <v>Shares Outstanding</v>
      </c>
      <c r="J35" s="197" t="str">
        <f t="shared" si="8"/>
        <v>Estimated Share Price</v>
      </c>
    </row>
    <row r="36" spans="1:18" x14ac:dyDescent="0.2">
      <c r="A36" s="99"/>
      <c r="B36" s="198">
        <f>B29</f>
        <v>2025</v>
      </c>
      <c r="C36" s="201">
        <f>C29</f>
        <v>61008</v>
      </c>
      <c r="D36" s="207" cm="1">
        <f t="array" ref="D36:D38">TRANSPOSE(G15:I15)</f>
        <v>13.741277835082823</v>
      </c>
      <c r="E36" s="201">
        <f>C36*D36</f>
        <v>838327.87816273281</v>
      </c>
      <c r="F36" s="201">
        <f>F29</f>
        <v>27233</v>
      </c>
      <c r="G36" s="201">
        <f>G29</f>
        <v>0</v>
      </c>
      <c r="H36" s="201">
        <f>E36-F36-G36</f>
        <v>811094.87816273281</v>
      </c>
      <c r="I36" s="201">
        <f>I29</f>
        <v>2405000</v>
      </c>
      <c r="J36" s="218">
        <f>(H36*1000)/I36</f>
        <v>337.2535875936519</v>
      </c>
    </row>
    <row r="37" spans="1:18" x14ac:dyDescent="0.2">
      <c r="A37" s="99"/>
      <c r="B37" s="198" t="str">
        <f t="shared" ref="B37:C38" si="9">B30</f>
        <v>2026E</v>
      </c>
      <c r="C37" s="201">
        <f t="shared" si="9"/>
        <v>62885.4</v>
      </c>
      <c r="D37" s="207">
        <v>13</v>
      </c>
      <c r="E37" s="201">
        <f>C37*D37</f>
        <v>817510.20000000007</v>
      </c>
      <c r="F37" s="201">
        <f>F30</f>
        <v>27233</v>
      </c>
      <c r="G37" s="201">
        <f>G30</f>
        <v>0</v>
      </c>
      <c r="H37" s="201">
        <f>E37-F37-G37</f>
        <v>790277.20000000007</v>
      </c>
      <c r="I37" s="201">
        <f t="shared" ref="I37:I38" si="10">I30</f>
        <v>2405000</v>
      </c>
      <c r="J37" s="218">
        <f>(H37*1000)/I37</f>
        <v>328.59758835758839</v>
      </c>
    </row>
    <row r="38" spans="1:18" x14ac:dyDescent="0.2">
      <c r="A38" s="99"/>
      <c r="B38" s="198" t="str">
        <f t="shared" si="9"/>
        <v>2027E</v>
      </c>
      <c r="C38" s="201">
        <f t="shared" si="9"/>
        <v>66181.787562752812</v>
      </c>
      <c r="D38" s="207">
        <v>17.835142327134264</v>
      </c>
      <c r="E38" s="201">
        <f>C38*D38</f>
        <v>1180361.6006458607</v>
      </c>
      <c r="F38" s="201">
        <f>F31</f>
        <v>27233</v>
      </c>
      <c r="G38" s="201">
        <f>G31</f>
        <v>0</v>
      </c>
      <c r="H38" s="201">
        <f>E38-F38-G38</f>
        <v>1153128.6006458607</v>
      </c>
      <c r="I38" s="201">
        <f t="shared" si="10"/>
        <v>2405000</v>
      </c>
      <c r="J38" s="218">
        <f>(H38*1000)/I38</f>
        <v>479.47135161990047</v>
      </c>
    </row>
    <row r="39" spans="1:18" ht="6" customHeight="1" x14ac:dyDescent="0.2">
      <c r="B39" s="89"/>
      <c r="C39" s="189"/>
      <c r="D39" s="189"/>
      <c r="E39" s="189"/>
      <c r="F39" s="87"/>
      <c r="G39" s="87"/>
      <c r="H39" s="87"/>
      <c r="I39" s="87"/>
      <c r="J39" s="106"/>
      <c r="K39" s="103"/>
      <c r="L39" s="103"/>
      <c r="M39" s="103"/>
      <c r="N39" s="88"/>
      <c r="O39" s="88"/>
      <c r="P39" s="88"/>
      <c r="Q39" s="88"/>
      <c r="R39" s="88"/>
    </row>
    <row r="40" spans="1:18" x14ac:dyDescent="0.2">
      <c r="A40" s="99"/>
      <c r="B40" s="180" t="s">
        <v>3176</v>
      </c>
      <c r="C40" s="181"/>
      <c r="D40" s="181"/>
      <c r="E40" s="181"/>
      <c r="F40" s="181"/>
      <c r="G40" s="181"/>
      <c r="H40" s="181"/>
      <c r="I40" s="181"/>
      <c r="J40" s="199">
        <f>AVERAGE(J35:J37)</f>
        <v>332.92558797562015</v>
      </c>
    </row>
    <row r="41" spans="1:18" x14ac:dyDescent="0.2">
      <c r="A41" s="99"/>
    </row>
    <row r="42" spans="1:18" x14ac:dyDescent="0.2">
      <c r="A42" s="99"/>
    </row>
    <row r="44" spans="1:18" x14ac:dyDescent="0.2">
      <c r="A44" s="99"/>
    </row>
    <row r="45" spans="1:18" x14ac:dyDescent="0.2">
      <c r="A45" s="99"/>
    </row>
    <row r="46" spans="1:18" x14ac:dyDescent="0.2">
      <c r="A46" s="100"/>
    </row>
    <row r="47" spans="1:18" x14ac:dyDescent="0.2">
      <c r="A47" s="100"/>
    </row>
    <row r="48" spans="1:18" x14ac:dyDescent="0.2">
      <c r="A48" s="99"/>
    </row>
    <row r="49" spans="1:1" x14ac:dyDescent="0.2">
      <c r="A49" s="99"/>
    </row>
    <row r="86" spans="1:1" x14ac:dyDescent="0.2">
      <c r="A86" s="101"/>
    </row>
    <row r="88" spans="1:1" x14ac:dyDescent="0.2">
      <c r="A88" s="102"/>
    </row>
  </sheetData>
  <mergeCells count="10">
    <mergeCell ref="B40:I40"/>
    <mergeCell ref="B24:C24"/>
    <mergeCell ref="E24:F24"/>
    <mergeCell ref="B33:I33"/>
    <mergeCell ref="B14:C14"/>
    <mergeCell ref="G4:I4"/>
    <mergeCell ref="B4:F4"/>
    <mergeCell ref="B2:I2"/>
    <mergeCell ref="B26:J26"/>
    <mergeCell ref="B17:G1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8395E-842A-4077-930C-35A856431F0A}">
  <sheetPr>
    <outlinePr summaryBelow="0" summaryRight="0"/>
    <pageSetUpPr autoPageBreaks="0"/>
  </sheetPr>
  <dimension ref="A3:S1025"/>
  <sheetViews>
    <sheetView zoomScaleNormal="115" workbookViewId="0">
      <pane ySplit="25" topLeftCell="A26" activePane="bottomLeft" state="frozen"/>
      <selection pane="bottomLeft" activeCell="F9" sqref="F9"/>
    </sheetView>
  </sheetViews>
  <sheetFormatPr baseColWidth="10" defaultColWidth="9.1640625" defaultRowHeight="11" x14ac:dyDescent="0.15"/>
  <cols>
    <col min="1" max="1" width="25.83203125" style="2" customWidth="1"/>
    <col min="2" max="2" width="23.83203125" style="2" customWidth="1"/>
    <col min="3" max="3" width="34.5" style="2" customWidth="1"/>
    <col min="4" max="4" width="19.33203125" style="2" bestFit="1" customWidth="1"/>
    <col min="5" max="5" width="36.5" style="2" customWidth="1"/>
    <col min="6" max="7" width="25.83203125" style="2" customWidth="1"/>
    <col min="8" max="8" width="134.1640625" style="2" customWidth="1"/>
    <col min="9" max="14" width="25.83203125" style="2" customWidth="1"/>
    <col min="15" max="15" width="9.1640625" style="2"/>
    <col min="16" max="17" width="25.83203125" style="2" customWidth="1"/>
    <col min="18" max="18" width="9.1640625" style="2"/>
    <col min="19" max="19" width="40.83203125" style="2" customWidth="1"/>
    <col min="20" max="16384" width="9.1640625" style="2"/>
  </cols>
  <sheetData>
    <row r="3" spans="1:8" x14ac:dyDescent="0.15">
      <c r="G3" s="184" t="s">
        <v>3056</v>
      </c>
      <c r="H3" s="184"/>
    </row>
    <row r="4" spans="1:8" x14ac:dyDescent="0.15">
      <c r="G4" s="184"/>
      <c r="H4" s="184"/>
    </row>
    <row r="5" spans="1:8" ht="17" x14ac:dyDescent="0.2">
      <c r="A5" s="38" t="s">
        <v>3055</v>
      </c>
      <c r="G5" s="184"/>
      <c r="H5" s="184"/>
    </row>
    <row r="6" spans="1:8" x14ac:dyDescent="0.15">
      <c r="G6" s="184"/>
      <c r="H6" s="184"/>
    </row>
    <row r="7" spans="1:8" ht="17" x14ac:dyDescent="0.2">
      <c r="A7" s="61"/>
      <c r="B7" s="60"/>
      <c r="C7" s="60"/>
      <c r="D7" s="60"/>
      <c r="E7" s="59" t="s">
        <v>3151</v>
      </c>
      <c r="F7" s="58"/>
      <c r="G7" s="184"/>
      <c r="H7" s="184"/>
    </row>
    <row r="8" spans="1:8" ht="17" x14ac:dyDescent="0.2">
      <c r="A8" s="49"/>
      <c r="E8" s="44"/>
      <c r="F8" s="43"/>
      <c r="G8" s="184"/>
      <c r="H8" s="184"/>
    </row>
    <row r="9" spans="1:8" ht="17" x14ac:dyDescent="0.2">
      <c r="A9" s="49"/>
      <c r="E9" s="44" t="s">
        <v>3054</v>
      </c>
      <c r="F9" s="57">
        <f>Q32</f>
        <v>5.54</v>
      </c>
      <c r="G9" s="184"/>
      <c r="H9" s="184"/>
    </row>
    <row r="10" spans="1:8" ht="16" x14ac:dyDescent="0.2">
      <c r="A10" s="46" t="s">
        <v>3053</v>
      </c>
      <c r="B10" s="56" t="s">
        <v>3052</v>
      </c>
      <c r="C10" s="56" t="s">
        <v>3051</v>
      </c>
      <c r="E10" s="44" t="s">
        <v>3050</v>
      </c>
      <c r="F10" s="53">
        <f>B20</f>
        <v>24.496776362855918</v>
      </c>
    </row>
    <row r="11" spans="1:8" ht="16" x14ac:dyDescent="0.2">
      <c r="A11" s="51" t="s">
        <v>0</v>
      </c>
      <c r="B11" s="50">
        <f>G27</f>
        <v>17.493750000000002</v>
      </c>
      <c r="C11" s="50">
        <f>F27</f>
        <v>14.516617071350998</v>
      </c>
      <c r="E11" s="47" t="s">
        <v>3032</v>
      </c>
      <c r="F11" s="55">
        <f>F9*F10</f>
        <v>135.71214105022179</v>
      </c>
      <c r="G11" s="44"/>
      <c r="H11" s="44"/>
    </row>
    <row r="12" spans="1:8" ht="16" x14ac:dyDescent="0.2">
      <c r="A12" s="51" t="s">
        <v>3049</v>
      </c>
      <c r="B12" s="50">
        <f>G31</f>
        <v>24.012863070539421</v>
      </c>
      <c r="C12" s="50">
        <f>F31</f>
        <v>21.210108303249097</v>
      </c>
      <c r="F12" s="54"/>
      <c r="H12" s="44"/>
    </row>
    <row r="13" spans="1:8" ht="16" x14ac:dyDescent="0.2">
      <c r="A13" s="51" t="s">
        <v>3048</v>
      </c>
      <c r="B13" s="50">
        <f>G34</f>
        <v>59.34233261339093</v>
      </c>
      <c r="C13" s="50">
        <f>F34</f>
        <v>41.374191581560439</v>
      </c>
      <c r="E13" s="44" t="s">
        <v>3047</v>
      </c>
      <c r="F13" s="52">
        <f>L32</f>
        <v>12779.8</v>
      </c>
    </row>
    <row r="14" spans="1:8" ht="16" x14ac:dyDescent="0.2">
      <c r="A14" s="51" t="s">
        <v>3046</v>
      </c>
      <c r="B14" s="50">
        <f>G36</f>
        <v>27.343634116192831</v>
      </c>
      <c r="C14" s="50">
        <f>F36</f>
        <v>21.918481705925608</v>
      </c>
      <c r="E14" s="44" t="s">
        <v>3045</v>
      </c>
      <c r="F14" s="53">
        <f>C20</f>
        <v>20.772575279513362</v>
      </c>
    </row>
    <row r="15" spans="1:8" ht="16" x14ac:dyDescent="0.2">
      <c r="A15" s="51" t="s">
        <v>3044</v>
      </c>
      <c r="B15" s="50">
        <f>G39</f>
        <v>30.930722891566266</v>
      </c>
      <c r="C15" s="50">
        <f>F39</f>
        <v>24.489618338934228</v>
      </c>
      <c r="E15" s="44" t="s">
        <v>3043</v>
      </c>
      <c r="F15" s="52">
        <f>F13*F14</f>
        <v>265469.35755712487</v>
      </c>
      <c r="G15" s="44" t="s">
        <v>3042</v>
      </c>
    </row>
    <row r="16" spans="1:8" ht="16" x14ac:dyDescent="0.2">
      <c r="A16" s="51" t="s">
        <v>3041</v>
      </c>
      <c r="B16" s="50">
        <f>G41</f>
        <v>24.980689655172416</v>
      </c>
      <c r="C16" s="50">
        <f>F41</f>
        <v>20.335042255777626</v>
      </c>
      <c r="E16" s="44" t="s">
        <v>3040</v>
      </c>
      <c r="F16" s="43"/>
    </row>
    <row r="17" spans="1:19" ht="16" x14ac:dyDescent="0.2">
      <c r="A17" s="51" t="s">
        <v>3039</v>
      </c>
      <c r="B17" s="50">
        <f>G42</f>
        <v>16.731239092495638</v>
      </c>
      <c r="C17" s="50">
        <f>F42</f>
        <v>13.955253163942228</v>
      </c>
      <c r="E17" s="44" t="s">
        <v>3038</v>
      </c>
      <c r="F17" s="43"/>
    </row>
    <row r="18" spans="1:19" ht="16" x14ac:dyDescent="0.2">
      <c r="A18" s="51" t="s">
        <v>3037</v>
      </c>
      <c r="B18" s="50">
        <f>G43</f>
        <v>7.4879614767255207</v>
      </c>
      <c r="C18" s="50">
        <f>F43</f>
        <v>8.0957392792442651</v>
      </c>
      <c r="E18" s="44" t="s">
        <v>3036</v>
      </c>
      <c r="F18" s="43"/>
    </row>
    <row r="19" spans="1:19" ht="17" x14ac:dyDescent="0.2">
      <c r="A19" s="49"/>
      <c r="B19" s="48"/>
      <c r="C19" s="48"/>
      <c r="E19" s="47" t="s">
        <v>3035</v>
      </c>
      <c r="F19" s="43"/>
    </row>
    <row r="20" spans="1:19" ht="16" x14ac:dyDescent="0.2">
      <c r="A20" s="46" t="s">
        <v>3034</v>
      </c>
      <c r="B20" s="45">
        <f>MEDIAN(B11:B18)</f>
        <v>24.496776362855918</v>
      </c>
      <c r="C20" s="45">
        <f>MEDIAN(C11:C18)</f>
        <v>20.772575279513362</v>
      </c>
      <c r="E20" s="44" t="s">
        <v>3033</v>
      </c>
      <c r="F20" s="43"/>
    </row>
    <row r="21" spans="1:19" ht="17" x14ac:dyDescent="0.2">
      <c r="A21" s="42"/>
      <c r="B21" s="41"/>
      <c r="C21" s="41"/>
      <c r="D21" s="41"/>
      <c r="E21" s="40" t="s">
        <v>3032</v>
      </c>
      <c r="F21" s="39"/>
    </row>
    <row r="22" spans="1:19" ht="17" x14ac:dyDescent="0.2">
      <c r="A22" s="38"/>
    </row>
    <row r="23" spans="1:19" ht="17" x14ac:dyDescent="0.2">
      <c r="A23" s="38"/>
    </row>
    <row r="25" spans="1:19" s="64" customFormat="1" ht="30" x14ac:dyDescent="0.3">
      <c r="A25" s="62" t="s">
        <v>3031</v>
      </c>
      <c r="B25" s="62" t="s">
        <v>3030</v>
      </c>
      <c r="C25" s="62" t="s">
        <v>3029</v>
      </c>
      <c r="D25" s="62" t="s">
        <v>3028</v>
      </c>
      <c r="E25" s="63" t="s">
        <v>3027</v>
      </c>
      <c r="F25" s="63" t="s">
        <v>3026</v>
      </c>
      <c r="G25" s="63" t="s">
        <v>3025</v>
      </c>
      <c r="H25" s="62" t="s">
        <v>3024</v>
      </c>
      <c r="I25" s="63" t="s">
        <v>3023</v>
      </c>
      <c r="J25" s="63" t="s">
        <v>3022</v>
      </c>
      <c r="K25" s="63" t="s">
        <v>3021</v>
      </c>
      <c r="L25" s="63" t="s">
        <v>3020</v>
      </c>
      <c r="M25" s="63" t="s">
        <v>3019</v>
      </c>
      <c r="N25" s="63" t="s">
        <v>3018</v>
      </c>
      <c r="P25" s="63" t="s">
        <v>3017</v>
      </c>
      <c r="Q25" s="63" t="s">
        <v>3016</v>
      </c>
      <c r="S25" s="62" t="s">
        <v>3015</v>
      </c>
    </row>
    <row r="26" spans="1:19" ht="108" x14ac:dyDescent="0.15">
      <c r="A26" s="1" t="s">
        <v>3014</v>
      </c>
      <c r="B26" s="12" t="s">
        <v>5</v>
      </c>
      <c r="C26" s="11" t="s">
        <v>3013</v>
      </c>
      <c r="D26" s="10">
        <f t="shared" ref="D26:D89" si="0">J26</f>
        <v>950421</v>
      </c>
      <c r="E26" s="9">
        <f t="shared" ref="E26:E89" si="1">L26/N26</f>
        <v>0.49299925586495907</v>
      </c>
      <c r="F26" s="8">
        <f t="shared" ref="F26:F89" si="2">J26/L26</f>
        <v>26.965587291499389</v>
      </c>
      <c r="G26" s="8">
        <f t="shared" ref="G26:G89" si="3">I26/Q26</f>
        <v>34.290301003344482</v>
      </c>
      <c r="H26" s="7" t="s">
        <v>3012</v>
      </c>
      <c r="I26" s="5">
        <v>1025.28</v>
      </c>
      <c r="J26" s="6">
        <v>950421</v>
      </c>
      <c r="K26" s="6">
        <v>28728.6</v>
      </c>
      <c r="L26" s="6">
        <v>35245.699999999997</v>
      </c>
      <c r="M26" s="6">
        <v>59419.8</v>
      </c>
      <c r="N26" s="6">
        <v>71492.399999999994</v>
      </c>
      <c r="P26" s="6">
        <v>20.399999999999999</v>
      </c>
      <c r="Q26" s="6">
        <v>29.9</v>
      </c>
      <c r="S26" s="4" t="s">
        <v>2</v>
      </c>
    </row>
    <row r="27" spans="1:19" s="16" customFormat="1" ht="108" x14ac:dyDescent="0.15">
      <c r="A27" s="26" t="s">
        <v>3011</v>
      </c>
      <c r="B27" s="25" t="s">
        <v>5</v>
      </c>
      <c r="C27" s="24" t="s">
        <v>3010</v>
      </c>
      <c r="D27" s="23">
        <f t="shared" si="0"/>
        <v>503934.2</v>
      </c>
      <c r="E27" s="22">
        <f t="shared" si="1"/>
        <v>0.35741143039525575</v>
      </c>
      <c r="F27" s="21">
        <f t="shared" si="2"/>
        <v>14.516617071350998</v>
      </c>
      <c r="G27" s="21">
        <f t="shared" si="3"/>
        <v>17.493750000000002</v>
      </c>
      <c r="H27" s="20" t="s">
        <v>3009</v>
      </c>
      <c r="I27" s="18">
        <v>195.93</v>
      </c>
      <c r="J27" s="19">
        <v>503934.2</v>
      </c>
      <c r="K27" s="19">
        <v>31922</v>
      </c>
      <c r="L27" s="19">
        <v>34714.300000000003</v>
      </c>
      <c r="M27" s="19">
        <v>92149</v>
      </c>
      <c r="N27" s="19">
        <v>97127</v>
      </c>
      <c r="P27" s="19">
        <v>10.3</v>
      </c>
      <c r="Q27" s="19">
        <v>11.2</v>
      </c>
      <c r="S27" s="17" t="s">
        <v>2</v>
      </c>
    </row>
    <row r="28" spans="1:19" ht="96" x14ac:dyDescent="0.15">
      <c r="A28" s="1" t="s">
        <v>3008</v>
      </c>
      <c r="B28" s="12" t="s">
        <v>5</v>
      </c>
      <c r="C28" s="11" t="s">
        <v>3007</v>
      </c>
      <c r="D28" s="10">
        <f t="shared" si="0"/>
        <v>473890.5</v>
      </c>
      <c r="E28" s="9">
        <f t="shared" si="1"/>
        <v>0.47856501605772761</v>
      </c>
      <c r="F28" s="8">
        <f t="shared" si="2"/>
        <v>15.274619899628361</v>
      </c>
      <c r="G28" s="8">
        <f t="shared" si="3"/>
        <v>16.96058394160584</v>
      </c>
      <c r="H28" s="7" t="s">
        <v>3006</v>
      </c>
      <c r="I28" s="5">
        <v>232.36</v>
      </c>
      <c r="J28" s="6">
        <v>473890.5</v>
      </c>
      <c r="K28" s="6">
        <v>29519</v>
      </c>
      <c r="L28" s="6">
        <v>31024.7</v>
      </c>
      <c r="M28" s="6">
        <v>59644</v>
      </c>
      <c r="N28" s="6">
        <v>64828.6</v>
      </c>
      <c r="P28" s="5">
        <v>1.32</v>
      </c>
      <c r="Q28" s="6">
        <v>13.7</v>
      </c>
      <c r="S28" s="4" t="s">
        <v>2</v>
      </c>
    </row>
    <row r="29" spans="1:19" ht="96" x14ac:dyDescent="0.15">
      <c r="A29" s="1" t="s">
        <v>3005</v>
      </c>
      <c r="B29" s="12" t="s">
        <v>5</v>
      </c>
      <c r="C29" s="11" t="s">
        <v>3004</v>
      </c>
      <c r="D29" s="10">
        <f t="shared" si="0"/>
        <v>354505.2</v>
      </c>
      <c r="E29" s="9">
        <f t="shared" si="1"/>
        <v>5.9986311936729167E-2</v>
      </c>
      <c r="F29" s="8">
        <f t="shared" si="2"/>
        <v>12.980308300684706</v>
      </c>
      <c r="G29" s="8">
        <f t="shared" si="3"/>
        <v>19.273053892215572</v>
      </c>
      <c r="H29" s="7" t="s">
        <v>3003</v>
      </c>
      <c r="I29" s="5">
        <v>321.86</v>
      </c>
      <c r="J29" s="6">
        <v>354505.2</v>
      </c>
      <c r="K29" s="6">
        <v>29242</v>
      </c>
      <c r="L29" s="6">
        <v>27311</v>
      </c>
      <c r="M29" s="6">
        <v>435159</v>
      </c>
      <c r="N29" s="6">
        <v>455287.2</v>
      </c>
      <c r="P29" s="6">
        <v>19.2</v>
      </c>
      <c r="Q29" s="6">
        <v>16.7</v>
      </c>
      <c r="S29" s="4" t="s">
        <v>2</v>
      </c>
    </row>
    <row r="30" spans="1:19" ht="120" x14ac:dyDescent="0.15">
      <c r="A30" s="1" t="s">
        <v>3002</v>
      </c>
      <c r="B30" s="12" t="s">
        <v>5</v>
      </c>
      <c r="C30" s="11" t="s">
        <v>3001</v>
      </c>
      <c r="D30" s="10">
        <f t="shared" si="0"/>
        <v>253846.5</v>
      </c>
      <c r="E30" s="9">
        <f t="shared" si="1"/>
        <v>0.54804618637763358</v>
      </c>
      <c r="F30" s="8">
        <f t="shared" si="2"/>
        <v>6.9610875735263873</v>
      </c>
      <c r="G30" s="8">
        <f t="shared" si="3"/>
        <v>10.382122905027934</v>
      </c>
      <c r="H30" s="7" t="s">
        <v>3000</v>
      </c>
      <c r="I30" s="5">
        <v>92.92</v>
      </c>
      <c r="J30" s="6">
        <v>253846.5</v>
      </c>
      <c r="K30" s="6">
        <v>31523</v>
      </c>
      <c r="L30" s="6">
        <v>36466.5</v>
      </c>
      <c r="M30" s="6">
        <v>64235</v>
      </c>
      <c r="N30" s="6">
        <v>66539.100000000006</v>
      </c>
      <c r="P30" s="5">
        <v>7.56</v>
      </c>
      <c r="Q30" s="5">
        <v>8.9499999999999993</v>
      </c>
      <c r="S30" s="4" t="s">
        <v>2</v>
      </c>
    </row>
    <row r="31" spans="1:19" s="16" customFormat="1" ht="108" x14ac:dyDescent="0.15">
      <c r="A31" s="26" t="s">
        <v>2999</v>
      </c>
      <c r="B31" s="25" t="s">
        <v>5</v>
      </c>
      <c r="C31" s="24" t="s">
        <v>2998</v>
      </c>
      <c r="D31" s="23">
        <f t="shared" si="0"/>
        <v>249696</v>
      </c>
      <c r="E31" s="22">
        <f t="shared" si="1"/>
        <v>0.25554559445690184</v>
      </c>
      <c r="F31" s="21">
        <f t="shared" si="2"/>
        <v>21.210108303249097</v>
      </c>
      <c r="G31" s="21">
        <f t="shared" si="3"/>
        <v>24.012863070539421</v>
      </c>
      <c r="H31" s="20" t="s">
        <v>2997</v>
      </c>
      <c r="I31" s="18">
        <v>578.71</v>
      </c>
      <c r="J31" s="19">
        <v>249696</v>
      </c>
      <c r="K31" s="19">
        <v>10835</v>
      </c>
      <c r="L31" s="19">
        <v>11772.5</v>
      </c>
      <c r="M31" s="19">
        <v>43736</v>
      </c>
      <c r="N31" s="19">
        <v>46068.1</v>
      </c>
      <c r="P31" s="19">
        <v>17.3</v>
      </c>
      <c r="Q31" s="19">
        <v>24.1</v>
      </c>
      <c r="S31" s="17" t="s">
        <v>2</v>
      </c>
    </row>
    <row r="32" spans="1:19" s="27" customFormat="1" ht="108" x14ac:dyDescent="0.15">
      <c r="A32" s="37" t="s">
        <v>2996</v>
      </c>
      <c r="B32" s="36" t="s">
        <v>9</v>
      </c>
      <c r="C32" s="35" t="s">
        <v>2995</v>
      </c>
      <c r="D32" s="34">
        <f t="shared" si="0"/>
        <v>232631.3</v>
      </c>
      <c r="E32" s="33">
        <f t="shared" si="1"/>
        <v>0.27093010190777633</v>
      </c>
      <c r="F32" s="32">
        <f t="shared" si="2"/>
        <v>18.203046996040626</v>
      </c>
      <c r="G32" s="32">
        <f t="shared" si="3"/>
        <v>23.572202166064983</v>
      </c>
      <c r="H32" s="31" t="s">
        <v>2994</v>
      </c>
      <c r="I32" s="29">
        <v>130.59</v>
      </c>
      <c r="J32" s="30">
        <v>232631.3</v>
      </c>
      <c r="K32" s="30">
        <v>11747</v>
      </c>
      <c r="L32" s="30">
        <v>12779.8</v>
      </c>
      <c r="M32" s="30">
        <v>43843</v>
      </c>
      <c r="N32" s="30">
        <v>47170.1</v>
      </c>
      <c r="P32" s="29">
        <v>7.96</v>
      </c>
      <c r="Q32" s="29">
        <v>5.54</v>
      </c>
      <c r="S32" s="28" t="s">
        <v>2</v>
      </c>
    </row>
    <row r="33" spans="1:19" ht="108" x14ac:dyDescent="0.15">
      <c r="A33" s="1" t="s">
        <v>2993</v>
      </c>
      <c r="B33" s="12" t="s">
        <v>5</v>
      </c>
      <c r="C33" s="11" t="s">
        <v>2992</v>
      </c>
      <c r="D33" s="10">
        <f t="shared" si="0"/>
        <v>226470</v>
      </c>
      <c r="E33" s="9">
        <f t="shared" si="1"/>
        <v>0.57840915882873933</v>
      </c>
      <c r="F33" s="8">
        <f t="shared" si="2"/>
        <v>10.637288517721768</v>
      </c>
      <c r="G33" s="8">
        <f t="shared" si="3"/>
        <v>15.959241706161137</v>
      </c>
      <c r="H33" s="7" t="s">
        <v>2991</v>
      </c>
      <c r="I33" s="5">
        <v>336.74</v>
      </c>
      <c r="J33" s="6">
        <v>226470</v>
      </c>
      <c r="K33" s="6">
        <v>16481</v>
      </c>
      <c r="L33" s="6">
        <v>21290.2</v>
      </c>
      <c r="M33" s="6">
        <v>35971</v>
      </c>
      <c r="N33" s="6">
        <v>36808.199999999997</v>
      </c>
      <c r="P33" s="6">
        <v>12.9</v>
      </c>
      <c r="Q33" s="6">
        <v>21.1</v>
      </c>
      <c r="S33" s="4" t="s">
        <v>2</v>
      </c>
    </row>
    <row r="34" spans="1:19" s="16" customFormat="1" ht="72" x14ac:dyDescent="0.15">
      <c r="A34" s="26" t="s">
        <v>2990</v>
      </c>
      <c r="B34" s="25" t="s">
        <v>5</v>
      </c>
      <c r="C34" s="24" t="s">
        <v>2989</v>
      </c>
      <c r="D34" s="23">
        <f t="shared" si="0"/>
        <v>190002.7</v>
      </c>
      <c r="E34" s="22">
        <f t="shared" si="1"/>
        <v>0.41841755197988229</v>
      </c>
      <c r="F34" s="21">
        <f t="shared" si="2"/>
        <v>41.374191581560439</v>
      </c>
      <c r="G34" s="21">
        <f t="shared" si="3"/>
        <v>59.34233261339093</v>
      </c>
      <c r="H34" s="20" t="s">
        <v>2988</v>
      </c>
      <c r="I34" s="18">
        <v>549.51</v>
      </c>
      <c r="J34" s="19">
        <v>190002.7</v>
      </c>
      <c r="K34" s="19">
        <v>3411.9</v>
      </c>
      <c r="L34" s="19">
        <v>4592.3</v>
      </c>
      <c r="M34" s="19">
        <v>9612</v>
      </c>
      <c r="N34" s="19">
        <v>10975.4</v>
      </c>
      <c r="P34" s="18">
        <v>7.56</v>
      </c>
      <c r="Q34" s="18">
        <v>9.26</v>
      </c>
      <c r="S34" s="17" t="s">
        <v>2</v>
      </c>
    </row>
    <row r="35" spans="1:19" ht="96" x14ac:dyDescent="0.15">
      <c r="A35" s="1" t="s">
        <v>2987</v>
      </c>
      <c r="B35" s="12" t="s">
        <v>5</v>
      </c>
      <c r="C35" s="11" t="s">
        <v>2986</v>
      </c>
      <c r="D35" s="10">
        <f t="shared" si="0"/>
        <v>189730.8</v>
      </c>
      <c r="E35" s="9">
        <f t="shared" si="1"/>
        <v>0.42704646933692642</v>
      </c>
      <c r="F35" s="8">
        <f t="shared" si="2"/>
        <v>7.143586499796684</v>
      </c>
      <c r="G35" s="8">
        <f t="shared" si="3"/>
        <v>8.2434210526315788</v>
      </c>
      <c r="H35" s="7" t="s">
        <v>2985</v>
      </c>
      <c r="I35" s="5">
        <v>25.06</v>
      </c>
      <c r="J35" s="6">
        <v>189730.8</v>
      </c>
      <c r="K35" s="6">
        <v>24459</v>
      </c>
      <c r="L35" s="6">
        <v>26559.599999999999</v>
      </c>
      <c r="M35" s="6">
        <v>62785</v>
      </c>
      <c r="N35" s="6">
        <v>62193.7</v>
      </c>
      <c r="P35" s="5">
        <v>1.72</v>
      </c>
      <c r="Q35" s="5">
        <v>3.04</v>
      </c>
      <c r="S35" s="4" t="s">
        <v>2</v>
      </c>
    </row>
    <row r="36" spans="1:19" s="16" customFormat="1" ht="108" x14ac:dyDescent="0.15">
      <c r="A36" s="26" t="s">
        <v>2984</v>
      </c>
      <c r="B36" s="25" t="s">
        <v>5</v>
      </c>
      <c r="C36" s="24" t="s">
        <v>2983</v>
      </c>
      <c r="D36" s="23">
        <f t="shared" si="0"/>
        <v>172888.6</v>
      </c>
      <c r="E36" s="22">
        <f t="shared" si="1"/>
        <v>0.31361151422380373</v>
      </c>
      <c r="F36" s="21">
        <f t="shared" si="2"/>
        <v>21.918481705925608</v>
      </c>
      <c r="G36" s="21">
        <f t="shared" si="3"/>
        <v>27.343634116192831</v>
      </c>
      <c r="H36" s="20" t="s">
        <v>2982</v>
      </c>
      <c r="I36" s="18">
        <v>221.21</v>
      </c>
      <c r="J36" s="19">
        <v>172888.6</v>
      </c>
      <c r="K36" s="19">
        <v>7629</v>
      </c>
      <c r="L36" s="19">
        <v>7887.8</v>
      </c>
      <c r="M36" s="19">
        <v>24268</v>
      </c>
      <c r="N36" s="19">
        <v>25151.5</v>
      </c>
      <c r="P36" s="18">
        <v>4.87</v>
      </c>
      <c r="Q36" s="18">
        <v>8.09</v>
      </c>
      <c r="S36" s="17" t="s">
        <v>2</v>
      </c>
    </row>
    <row r="37" spans="1:19" ht="108" x14ac:dyDescent="0.15">
      <c r="A37" s="1" t="s">
        <v>2981</v>
      </c>
      <c r="B37" s="12" t="s">
        <v>5</v>
      </c>
      <c r="C37" s="11" t="s">
        <v>2980</v>
      </c>
      <c r="D37" s="10">
        <f t="shared" si="0"/>
        <v>169476.5</v>
      </c>
      <c r="E37" s="9">
        <f t="shared" si="1"/>
        <v>4.0989608285267216E-2</v>
      </c>
      <c r="F37" s="8">
        <f t="shared" si="2"/>
        <v>9.948781618911763</v>
      </c>
      <c r="G37" s="8">
        <f t="shared" si="3"/>
        <v>11.260492040520985</v>
      </c>
      <c r="H37" s="7" t="s">
        <v>2979</v>
      </c>
      <c r="I37" s="5">
        <v>77.81</v>
      </c>
      <c r="J37" s="6">
        <v>169476.5</v>
      </c>
      <c r="K37" s="6">
        <v>14753</v>
      </c>
      <c r="L37" s="6">
        <v>17034.900000000001</v>
      </c>
      <c r="M37" s="6">
        <v>391690</v>
      </c>
      <c r="N37" s="6">
        <v>415590.7</v>
      </c>
      <c r="P37" s="14">
        <v>0.371</v>
      </c>
      <c r="Q37" s="5">
        <v>6.91</v>
      </c>
      <c r="S37" s="4" t="s">
        <v>2</v>
      </c>
    </row>
    <row r="38" spans="1:19" ht="96" x14ac:dyDescent="0.15">
      <c r="A38" s="1" t="s">
        <v>2978</v>
      </c>
      <c r="B38" s="12" t="s">
        <v>5</v>
      </c>
      <c r="C38" s="11" t="s">
        <v>2977</v>
      </c>
      <c r="D38" s="10">
        <f t="shared" si="0"/>
        <v>169471.8</v>
      </c>
      <c r="E38" s="9">
        <f t="shared" si="1"/>
        <v>0.56483288770053475</v>
      </c>
      <c r="F38" s="8">
        <f t="shared" si="2"/>
        <v>10.028035834743607</v>
      </c>
      <c r="G38" s="8">
        <f t="shared" si="3"/>
        <v>14.777777777777775</v>
      </c>
      <c r="H38" s="7" t="s">
        <v>2976</v>
      </c>
      <c r="I38" s="5">
        <v>125.02</v>
      </c>
      <c r="J38" s="6">
        <v>169471.8</v>
      </c>
      <c r="K38" s="6">
        <v>14136</v>
      </c>
      <c r="L38" s="6">
        <v>16899.8</v>
      </c>
      <c r="M38" s="6">
        <v>29087</v>
      </c>
      <c r="N38" s="6">
        <v>29920</v>
      </c>
      <c r="P38" s="5">
        <v>6.42</v>
      </c>
      <c r="Q38" s="5">
        <v>8.4600000000000009</v>
      </c>
      <c r="S38" s="4" t="s">
        <v>2</v>
      </c>
    </row>
    <row r="39" spans="1:19" s="16" customFormat="1" ht="108" x14ac:dyDescent="0.15">
      <c r="A39" s="26" t="s">
        <v>2975</v>
      </c>
      <c r="B39" s="25" t="s">
        <v>5</v>
      </c>
      <c r="C39" s="24" t="s">
        <v>2974</v>
      </c>
      <c r="D39" s="23">
        <f t="shared" si="0"/>
        <v>163238</v>
      </c>
      <c r="E39" s="22">
        <f t="shared" si="1"/>
        <v>0.30709408718567727</v>
      </c>
      <c r="F39" s="21">
        <f t="shared" si="2"/>
        <v>24.489618338934228</v>
      </c>
      <c r="G39" s="21">
        <f t="shared" si="3"/>
        <v>30.930722891566266</v>
      </c>
      <c r="H39" s="20" t="s">
        <v>2973</v>
      </c>
      <c r="I39" s="18">
        <v>102.69</v>
      </c>
      <c r="J39" s="19">
        <v>163238</v>
      </c>
      <c r="K39" s="19">
        <v>5071</v>
      </c>
      <c r="L39" s="19">
        <v>6665.6</v>
      </c>
      <c r="M39" s="19">
        <v>19349</v>
      </c>
      <c r="N39" s="19">
        <v>21705.4</v>
      </c>
      <c r="P39" s="18">
        <v>1.87</v>
      </c>
      <c r="Q39" s="18">
        <v>3.32</v>
      </c>
      <c r="S39" s="17" t="s">
        <v>2</v>
      </c>
    </row>
    <row r="40" spans="1:19" ht="60" x14ac:dyDescent="0.15">
      <c r="A40" s="1" t="s">
        <v>2972</v>
      </c>
      <c r="B40" s="12" t="s">
        <v>9</v>
      </c>
      <c r="C40" s="11" t="s">
        <v>2971</v>
      </c>
      <c r="D40" s="10">
        <f t="shared" si="0"/>
        <v>156289.79999999999</v>
      </c>
      <c r="E40" s="9">
        <f t="shared" si="1"/>
        <v>0.20252402999957755</v>
      </c>
      <c r="F40" s="8">
        <f t="shared" si="2"/>
        <v>9.8783799158102319</v>
      </c>
      <c r="G40" s="8">
        <f t="shared" si="3"/>
        <v>16.076530612244898</v>
      </c>
      <c r="H40" s="7" t="s">
        <v>2970</v>
      </c>
      <c r="I40" s="5">
        <v>472.65</v>
      </c>
      <c r="J40" s="6">
        <v>156289.79999999999</v>
      </c>
      <c r="K40" s="6">
        <v>15101</v>
      </c>
      <c r="L40" s="6">
        <v>15821.4</v>
      </c>
      <c r="M40" s="6">
        <v>74372</v>
      </c>
      <c r="N40" s="6">
        <v>78121.100000000006</v>
      </c>
      <c r="P40" s="6">
        <v>25.8</v>
      </c>
      <c r="Q40" s="6">
        <v>29.4</v>
      </c>
      <c r="S40" s="4" t="s">
        <v>2</v>
      </c>
    </row>
    <row r="41" spans="1:19" s="16" customFormat="1" ht="84" x14ac:dyDescent="0.15">
      <c r="A41" s="26" t="s">
        <v>2969</v>
      </c>
      <c r="B41" s="25" t="s">
        <v>5</v>
      </c>
      <c r="C41" s="24" t="s">
        <v>2968</v>
      </c>
      <c r="D41" s="23">
        <f t="shared" si="0"/>
        <v>152311.5</v>
      </c>
      <c r="E41" s="22">
        <f t="shared" si="1"/>
        <v>0.28187836113818632</v>
      </c>
      <c r="F41" s="21">
        <f t="shared" si="2"/>
        <v>20.335042255777626</v>
      </c>
      <c r="G41" s="21">
        <f t="shared" si="3"/>
        <v>24.980689655172416</v>
      </c>
      <c r="H41" s="20" t="s">
        <v>2967</v>
      </c>
      <c r="I41" s="18">
        <v>362.22</v>
      </c>
      <c r="J41" s="19">
        <v>152311.5</v>
      </c>
      <c r="K41" s="19">
        <v>6592</v>
      </c>
      <c r="L41" s="19">
        <v>7490.1</v>
      </c>
      <c r="M41" s="19">
        <v>24381</v>
      </c>
      <c r="N41" s="19">
        <v>26572.1</v>
      </c>
      <c r="P41" s="18">
        <v>7.61</v>
      </c>
      <c r="Q41" s="19">
        <v>14.5</v>
      </c>
      <c r="S41" s="17" t="s">
        <v>2</v>
      </c>
    </row>
    <row r="42" spans="1:19" s="16" customFormat="1" ht="108" x14ac:dyDescent="0.15">
      <c r="A42" s="26" t="s">
        <v>2966</v>
      </c>
      <c r="B42" s="25" t="s">
        <v>130</v>
      </c>
      <c r="C42" s="24" t="s">
        <v>2965</v>
      </c>
      <c r="D42" s="23">
        <f t="shared" si="0"/>
        <v>143679.1</v>
      </c>
      <c r="E42" s="22">
        <f t="shared" si="1"/>
        <v>0.28351875309797875</v>
      </c>
      <c r="F42" s="21">
        <f t="shared" si="2"/>
        <v>13.955253163942228</v>
      </c>
      <c r="G42" s="21">
        <f t="shared" si="3"/>
        <v>16.731239092495638</v>
      </c>
      <c r="H42" s="20" t="s">
        <v>2964</v>
      </c>
      <c r="I42" s="18">
        <v>95.87</v>
      </c>
      <c r="J42" s="19">
        <v>143679.1</v>
      </c>
      <c r="K42" s="19">
        <v>9446</v>
      </c>
      <c r="L42" s="19">
        <v>10295.700000000001</v>
      </c>
      <c r="M42" s="19">
        <v>34200</v>
      </c>
      <c r="N42" s="19">
        <v>36314</v>
      </c>
      <c r="P42" s="18">
        <v>3.62</v>
      </c>
      <c r="Q42" s="18">
        <v>5.73</v>
      </c>
      <c r="S42" s="17" t="s">
        <v>2</v>
      </c>
    </row>
    <row r="43" spans="1:19" s="16" customFormat="1" ht="108" x14ac:dyDescent="0.15">
      <c r="A43" s="26" t="s">
        <v>2963</v>
      </c>
      <c r="B43" s="25" t="s">
        <v>5</v>
      </c>
      <c r="C43" s="24" t="s">
        <v>2962</v>
      </c>
      <c r="D43" s="23">
        <f t="shared" si="0"/>
        <v>129148.9</v>
      </c>
      <c r="E43" s="22">
        <f t="shared" si="1"/>
        <v>0.34995656446885803</v>
      </c>
      <c r="F43" s="21">
        <f t="shared" si="2"/>
        <v>8.0957392792442651</v>
      </c>
      <c r="G43" s="21">
        <f t="shared" si="3"/>
        <v>7.4879614767255207</v>
      </c>
      <c r="H43" s="20" t="s">
        <v>2961</v>
      </c>
      <c r="I43" s="18">
        <v>46.65</v>
      </c>
      <c r="J43" s="19">
        <v>129148.9</v>
      </c>
      <c r="K43" s="19">
        <v>19217</v>
      </c>
      <c r="L43" s="19">
        <v>15952.7</v>
      </c>
      <c r="M43" s="19">
        <v>48034</v>
      </c>
      <c r="N43" s="19">
        <v>45584.800000000003</v>
      </c>
      <c r="P43" s="18">
        <v>2.97</v>
      </c>
      <c r="Q43" s="18">
        <v>6.23</v>
      </c>
      <c r="S43" s="17" t="s">
        <v>2</v>
      </c>
    </row>
    <row r="44" spans="1:19" ht="108" x14ac:dyDescent="0.15">
      <c r="A44" s="1" t="s">
        <v>2960</v>
      </c>
      <c r="B44" s="12" t="s">
        <v>5</v>
      </c>
      <c r="C44" s="11" t="s">
        <v>2959</v>
      </c>
      <c r="D44" s="10">
        <f t="shared" si="0"/>
        <v>111048.3</v>
      </c>
      <c r="E44" s="9">
        <f t="shared" si="1"/>
        <v>1.6778748771274068E-2</v>
      </c>
      <c r="F44" s="8">
        <f t="shared" si="2"/>
        <v>15.590102484908044</v>
      </c>
      <c r="G44" s="8">
        <f t="shared" si="3"/>
        <v>20.439077669902911</v>
      </c>
      <c r="H44" s="7" t="s">
        <v>2958</v>
      </c>
      <c r="I44" s="5">
        <v>842.09</v>
      </c>
      <c r="J44" s="6">
        <v>111048.3</v>
      </c>
      <c r="K44" s="6">
        <v>6507</v>
      </c>
      <c r="L44" s="6">
        <v>7123</v>
      </c>
      <c r="M44" s="6">
        <v>387094</v>
      </c>
      <c r="N44" s="6">
        <v>424525.1</v>
      </c>
      <c r="P44" s="6">
        <v>32.1</v>
      </c>
      <c r="Q44" s="6">
        <v>41.2</v>
      </c>
      <c r="S44" s="4" t="s">
        <v>2</v>
      </c>
    </row>
    <row r="45" spans="1:19" ht="84" x14ac:dyDescent="0.15">
      <c r="A45" s="1" t="s">
        <v>2957</v>
      </c>
      <c r="B45" s="12" t="s">
        <v>9</v>
      </c>
      <c r="C45" s="11" t="s">
        <v>2956</v>
      </c>
      <c r="D45" s="10">
        <f t="shared" si="0"/>
        <v>100738.2</v>
      </c>
      <c r="E45" s="9">
        <f t="shared" si="1"/>
        <v>0.48403490117588194</v>
      </c>
      <c r="F45" s="8">
        <f t="shared" si="2"/>
        <v>16.271717008560813</v>
      </c>
      <c r="G45" s="8">
        <f t="shared" si="3"/>
        <v>21.74875621890547</v>
      </c>
      <c r="H45" s="7" t="s">
        <v>2955</v>
      </c>
      <c r="I45" s="5">
        <v>437.15</v>
      </c>
      <c r="J45" s="6">
        <v>100738.2</v>
      </c>
      <c r="K45" s="6">
        <v>4711.8</v>
      </c>
      <c r="L45" s="6">
        <v>6191</v>
      </c>
      <c r="M45" s="6">
        <v>11723.3</v>
      </c>
      <c r="N45" s="6">
        <v>12790.4</v>
      </c>
      <c r="P45" s="6">
        <v>14.2</v>
      </c>
      <c r="Q45" s="6">
        <v>20.100000000000001</v>
      </c>
      <c r="S45" s="4" t="s">
        <v>2</v>
      </c>
    </row>
    <row r="46" spans="1:19" ht="84" x14ac:dyDescent="0.15">
      <c r="A46" s="1" t="s">
        <v>2954</v>
      </c>
      <c r="B46" s="12" t="s">
        <v>5</v>
      </c>
      <c r="C46" s="11" t="s">
        <v>2953</v>
      </c>
      <c r="D46" s="10">
        <f t="shared" si="0"/>
        <v>99374.1</v>
      </c>
      <c r="E46" s="9">
        <f t="shared" si="1"/>
        <v>4.5383461571497828E-2</v>
      </c>
      <c r="F46" s="8">
        <f t="shared" si="2"/>
        <v>7.7718591628605402</v>
      </c>
      <c r="G46" s="8">
        <f t="shared" si="3"/>
        <v>8.7837133550488602</v>
      </c>
      <c r="H46" s="7" t="s">
        <v>2952</v>
      </c>
      <c r="I46" s="5">
        <v>269.66000000000003</v>
      </c>
      <c r="J46" s="6">
        <v>99374.1</v>
      </c>
      <c r="K46" s="6">
        <v>11650</v>
      </c>
      <c r="L46" s="6">
        <v>12786.4</v>
      </c>
      <c r="M46" s="6">
        <v>268077</v>
      </c>
      <c r="N46" s="6">
        <v>281741.40000000002</v>
      </c>
      <c r="P46" s="6">
        <v>22.6</v>
      </c>
      <c r="Q46" s="6">
        <v>30.7</v>
      </c>
      <c r="S46" s="4" t="s">
        <v>2</v>
      </c>
    </row>
    <row r="47" spans="1:19" ht="108" x14ac:dyDescent="0.15">
      <c r="A47" s="1" t="s">
        <v>2951</v>
      </c>
      <c r="B47" s="12" t="s">
        <v>5</v>
      </c>
      <c r="C47" s="11" t="s">
        <v>2950</v>
      </c>
      <c r="D47" s="10">
        <f t="shared" si="0"/>
        <v>95930.1</v>
      </c>
      <c r="E47" s="9">
        <f t="shared" si="1"/>
        <v>5.0537879847729561E-2</v>
      </c>
      <c r="F47" s="8">
        <f t="shared" si="2"/>
        <v>9.317763272918004</v>
      </c>
      <c r="G47" s="8">
        <f t="shared" si="3"/>
        <v>11.762815884476534</v>
      </c>
      <c r="H47" s="7" t="s">
        <v>2949</v>
      </c>
      <c r="I47" s="5">
        <v>325.83</v>
      </c>
      <c r="J47" s="6">
        <v>95930.1</v>
      </c>
      <c r="K47" s="6">
        <v>8924</v>
      </c>
      <c r="L47" s="6">
        <v>10295.4</v>
      </c>
      <c r="M47" s="6">
        <v>194820</v>
      </c>
      <c r="N47" s="6">
        <v>203716.5</v>
      </c>
      <c r="P47" s="6">
        <v>24.4</v>
      </c>
      <c r="Q47" s="6">
        <v>27.7</v>
      </c>
      <c r="S47" s="4" t="s">
        <v>2</v>
      </c>
    </row>
    <row r="48" spans="1:19" ht="108" x14ac:dyDescent="0.15">
      <c r="A48" s="1" t="s">
        <v>2948</v>
      </c>
      <c r="B48" s="12" t="s">
        <v>5</v>
      </c>
      <c r="C48" s="11" t="s">
        <v>2947</v>
      </c>
      <c r="D48" s="10">
        <f t="shared" si="0"/>
        <v>73862.600000000006</v>
      </c>
      <c r="E48" s="9">
        <f t="shared" si="1"/>
        <v>0.2914437316439073</v>
      </c>
      <c r="F48" s="8">
        <f t="shared" si="2"/>
        <v>11.243773975522135</v>
      </c>
      <c r="G48" s="8">
        <f t="shared" si="3"/>
        <v>12.955704697986576</v>
      </c>
      <c r="H48" s="7" t="s">
        <v>2946</v>
      </c>
      <c r="I48" s="5">
        <v>193.04</v>
      </c>
      <c r="J48" s="6">
        <v>73862.600000000006</v>
      </c>
      <c r="K48" s="6">
        <v>5635</v>
      </c>
      <c r="L48" s="6">
        <v>6569.2</v>
      </c>
      <c r="M48" s="6">
        <v>21840</v>
      </c>
      <c r="N48" s="6">
        <v>22540.2</v>
      </c>
      <c r="P48" s="5">
        <v>5.82</v>
      </c>
      <c r="Q48" s="6">
        <v>14.9</v>
      </c>
      <c r="S48" s="4" t="s">
        <v>2</v>
      </c>
    </row>
    <row r="49" spans="1:19" ht="108" x14ac:dyDescent="0.15">
      <c r="A49" s="1" t="s">
        <v>2945</v>
      </c>
      <c r="B49" s="12" t="s">
        <v>9</v>
      </c>
      <c r="C49" s="11" t="s">
        <v>2944</v>
      </c>
      <c r="D49" s="10">
        <f t="shared" si="0"/>
        <v>73476.800000000003</v>
      </c>
      <c r="E49" s="9">
        <f t="shared" si="1"/>
        <v>1.5047089304994621E-2</v>
      </c>
      <c r="F49" s="8">
        <f t="shared" si="2"/>
        <v>14.334698973818721</v>
      </c>
      <c r="G49" s="8">
        <f t="shared" si="3"/>
        <v>20.44858757062147</v>
      </c>
      <c r="H49" s="7" t="s">
        <v>2943</v>
      </c>
      <c r="I49" s="5">
        <v>361.94</v>
      </c>
      <c r="J49" s="6">
        <v>73476.800000000003</v>
      </c>
      <c r="K49" s="6">
        <v>4797.8999999999996</v>
      </c>
      <c r="L49" s="6">
        <v>5125.8</v>
      </c>
      <c r="M49" s="6">
        <v>321332.8</v>
      </c>
      <c r="N49" s="6">
        <v>340650.6</v>
      </c>
      <c r="P49" s="5">
        <v>7.96</v>
      </c>
      <c r="Q49" s="6">
        <v>17.7</v>
      </c>
      <c r="S49" s="4" t="s">
        <v>2</v>
      </c>
    </row>
    <row r="50" spans="1:19" ht="108" x14ac:dyDescent="0.15">
      <c r="A50" s="1" t="s">
        <v>2942</v>
      </c>
      <c r="B50" s="12" t="s">
        <v>5</v>
      </c>
      <c r="C50" s="11" t="s">
        <v>2941</v>
      </c>
      <c r="D50" s="10">
        <f t="shared" si="0"/>
        <v>59388.9</v>
      </c>
      <c r="E50" s="9">
        <f t="shared" si="1"/>
        <v>0.23429498946880251</v>
      </c>
      <c r="F50" s="8">
        <f t="shared" si="2"/>
        <v>48.980536082474231</v>
      </c>
      <c r="G50" s="8">
        <f t="shared" si="3"/>
        <v>67.74660633484163</v>
      </c>
      <c r="H50" s="7" t="s">
        <v>2940</v>
      </c>
      <c r="I50" s="5">
        <v>449.16</v>
      </c>
      <c r="J50" s="6">
        <v>59388.9</v>
      </c>
      <c r="K50" s="6">
        <v>321</v>
      </c>
      <c r="L50" s="6">
        <v>1212.5</v>
      </c>
      <c r="M50" s="6">
        <v>3210.1</v>
      </c>
      <c r="N50" s="6">
        <v>5175.1000000000004</v>
      </c>
      <c r="P50" s="14">
        <v>0.33</v>
      </c>
      <c r="Q50" s="5">
        <v>6.63</v>
      </c>
      <c r="S50" s="4" t="s">
        <v>2</v>
      </c>
    </row>
    <row r="51" spans="1:19" ht="72" x14ac:dyDescent="0.15">
      <c r="A51" s="1" t="s">
        <v>2939</v>
      </c>
      <c r="B51" s="12" t="s">
        <v>5</v>
      </c>
      <c r="C51" s="11" t="s">
        <v>2938</v>
      </c>
      <c r="D51" s="10">
        <f t="shared" si="0"/>
        <v>58450.6</v>
      </c>
      <c r="E51" s="9">
        <f t="shared" si="1"/>
        <v>0.43103869902793912</v>
      </c>
      <c r="F51" s="8">
        <f t="shared" si="2"/>
        <v>13.817128808831525</v>
      </c>
      <c r="G51" s="8">
        <f t="shared" si="3"/>
        <v>18.278366111951588</v>
      </c>
      <c r="H51" s="7" t="s">
        <v>2937</v>
      </c>
      <c r="I51" s="5">
        <v>120.82</v>
      </c>
      <c r="J51" s="6">
        <v>58450.6</v>
      </c>
      <c r="K51" s="6">
        <v>3991</v>
      </c>
      <c r="L51" s="6">
        <v>4230.3</v>
      </c>
      <c r="M51" s="6">
        <v>9397</v>
      </c>
      <c r="N51" s="6">
        <v>9814.2000000000007</v>
      </c>
      <c r="P51" s="5">
        <v>5.94</v>
      </c>
      <c r="Q51" s="5">
        <v>6.61</v>
      </c>
      <c r="S51" s="4" t="s">
        <v>2</v>
      </c>
    </row>
    <row r="52" spans="1:19" ht="96" x14ac:dyDescent="0.15">
      <c r="A52" s="1" t="s">
        <v>2936</v>
      </c>
      <c r="B52" s="12" t="s">
        <v>5</v>
      </c>
      <c r="C52" s="11" t="s">
        <v>2935</v>
      </c>
      <c r="D52" s="10">
        <f t="shared" si="0"/>
        <v>55996.6</v>
      </c>
      <c r="E52" s="9">
        <f t="shared" si="1"/>
        <v>0.35207282298749726</v>
      </c>
      <c r="F52" s="8">
        <f t="shared" si="2"/>
        <v>34.886673727493616</v>
      </c>
      <c r="G52" s="8">
        <f t="shared" si="3"/>
        <v>49.280714285714282</v>
      </c>
      <c r="H52" s="7" t="s">
        <v>2934</v>
      </c>
      <c r="I52" s="5">
        <v>689.93</v>
      </c>
      <c r="J52" s="6">
        <v>55996.6</v>
      </c>
      <c r="K52" s="6">
        <v>1437.3</v>
      </c>
      <c r="L52" s="6">
        <v>1605.1</v>
      </c>
      <c r="M52" s="6">
        <v>4167.3999999999996</v>
      </c>
      <c r="N52" s="6">
        <v>4559</v>
      </c>
      <c r="P52" s="6">
        <v>12.6</v>
      </c>
      <c r="Q52" s="6">
        <v>14</v>
      </c>
      <c r="S52" s="4" t="s">
        <v>2</v>
      </c>
    </row>
    <row r="53" spans="1:19" ht="108" x14ac:dyDescent="0.15">
      <c r="A53" s="1" t="s">
        <v>2933</v>
      </c>
      <c r="B53" s="12" t="s">
        <v>5</v>
      </c>
      <c r="C53" s="11" t="s">
        <v>2932</v>
      </c>
      <c r="D53" s="10">
        <f t="shared" si="0"/>
        <v>55128.9</v>
      </c>
      <c r="E53" s="9">
        <f t="shared" si="1"/>
        <v>0.3824163528191693</v>
      </c>
      <c r="F53" s="8">
        <f t="shared" si="2"/>
        <v>9.8356645851917932</v>
      </c>
      <c r="G53" s="8">
        <f t="shared" si="3"/>
        <v>15.61936936936937</v>
      </c>
      <c r="H53" s="7" t="s">
        <v>2931</v>
      </c>
      <c r="I53" s="5">
        <v>693.5</v>
      </c>
      <c r="J53" s="6">
        <v>55128.9</v>
      </c>
      <c r="K53" s="6">
        <v>4348</v>
      </c>
      <c r="L53" s="6">
        <v>5605</v>
      </c>
      <c r="M53" s="6">
        <v>14247.8</v>
      </c>
      <c r="N53" s="6">
        <v>14656.8</v>
      </c>
      <c r="P53" s="6">
        <v>41.6</v>
      </c>
      <c r="Q53" s="6">
        <v>44.4</v>
      </c>
      <c r="S53" s="4" t="s">
        <v>2</v>
      </c>
    </row>
    <row r="54" spans="1:19" ht="108" x14ac:dyDescent="0.15">
      <c r="A54" s="1" t="s">
        <v>2930</v>
      </c>
      <c r="B54" s="12" t="s">
        <v>1104</v>
      </c>
      <c r="C54" s="11" t="s">
        <v>2929</v>
      </c>
      <c r="D54" s="10">
        <f t="shared" si="0"/>
        <v>53381.9</v>
      </c>
      <c r="E54" s="9">
        <f t="shared" si="1"/>
        <v>1.5055141710106175E-2</v>
      </c>
      <c r="F54" s="8">
        <f t="shared" si="2"/>
        <v>13.486407963215605</v>
      </c>
      <c r="G54" s="8">
        <f t="shared" si="3"/>
        <v>20.5987963891675</v>
      </c>
      <c r="H54" s="7" t="s">
        <v>2928</v>
      </c>
      <c r="I54" s="5">
        <v>205.37</v>
      </c>
      <c r="J54" s="6">
        <v>53381.9</v>
      </c>
      <c r="K54" s="6">
        <v>3544</v>
      </c>
      <c r="L54" s="6">
        <v>3958.2</v>
      </c>
      <c r="M54" s="6">
        <v>234310</v>
      </c>
      <c r="N54" s="6">
        <v>262913.5</v>
      </c>
      <c r="P54" s="5">
        <v>6.63</v>
      </c>
      <c r="Q54" s="5">
        <v>9.9700000000000006</v>
      </c>
      <c r="S54" s="4" t="s">
        <v>2</v>
      </c>
    </row>
    <row r="55" spans="1:19" ht="108" x14ac:dyDescent="0.15">
      <c r="A55" s="1" t="s">
        <v>2927</v>
      </c>
      <c r="B55" s="12" t="s">
        <v>5</v>
      </c>
      <c r="C55" s="11" t="s">
        <v>2926</v>
      </c>
      <c r="D55" s="10">
        <f t="shared" si="0"/>
        <v>50965.9</v>
      </c>
      <c r="E55" s="9">
        <f t="shared" si="1"/>
        <v>0.23314493338716191</v>
      </c>
      <c r="F55" s="8">
        <f t="shared" si="2"/>
        <v>12.978329513623631</v>
      </c>
      <c r="G55" s="8">
        <f t="shared" si="3"/>
        <v>17.50873015873016</v>
      </c>
      <c r="H55" s="7" t="s">
        <v>2925</v>
      </c>
      <c r="I55" s="5">
        <v>220.61</v>
      </c>
      <c r="J55" s="6">
        <v>50965.9</v>
      </c>
      <c r="K55" s="6">
        <v>2926</v>
      </c>
      <c r="L55" s="6">
        <v>3927</v>
      </c>
      <c r="M55" s="6">
        <v>15904</v>
      </c>
      <c r="N55" s="6">
        <v>16843.599999999999</v>
      </c>
      <c r="P55" s="5">
        <v>7.3</v>
      </c>
      <c r="Q55" s="6">
        <v>12.6</v>
      </c>
      <c r="S55" s="4" t="s">
        <v>2</v>
      </c>
    </row>
    <row r="56" spans="1:19" ht="60" x14ac:dyDescent="0.15">
      <c r="A56" s="1" t="s">
        <v>2924</v>
      </c>
      <c r="B56" s="12" t="s">
        <v>5</v>
      </c>
      <c r="C56" s="11" t="s">
        <v>2923</v>
      </c>
      <c r="D56" s="10">
        <f t="shared" si="0"/>
        <v>46932.1</v>
      </c>
      <c r="E56" s="9">
        <f t="shared" si="1"/>
        <v>0.30142348754448395</v>
      </c>
      <c r="F56" s="8">
        <f t="shared" si="2"/>
        <v>24.091217083311946</v>
      </c>
      <c r="G56" s="8">
        <f t="shared" si="3"/>
        <v>31.496350364963501</v>
      </c>
      <c r="H56" s="7" t="s">
        <v>2922</v>
      </c>
      <c r="I56" s="5">
        <v>86.3</v>
      </c>
      <c r="J56" s="6">
        <v>46932.1</v>
      </c>
      <c r="K56" s="6">
        <v>1788.4</v>
      </c>
      <c r="L56" s="6">
        <v>1948.1</v>
      </c>
      <c r="M56" s="6">
        <v>5883.8</v>
      </c>
      <c r="N56" s="6">
        <v>6463</v>
      </c>
      <c r="P56" s="5">
        <v>2.29</v>
      </c>
      <c r="Q56" s="5">
        <v>2.74</v>
      </c>
      <c r="S56" s="4" t="s">
        <v>2</v>
      </c>
    </row>
    <row r="57" spans="1:19" ht="108" x14ac:dyDescent="0.15">
      <c r="A57" s="1" t="s">
        <v>2921</v>
      </c>
      <c r="B57" s="12" t="s">
        <v>5</v>
      </c>
      <c r="C57" s="11" t="s">
        <v>2920</v>
      </c>
      <c r="D57" s="10">
        <f t="shared" si="0"/>
        <v>43682.5</v>
      </c>
      <c r="E57" s="9">
        <f t="shared" si="1"/>
        <v>0.2954378065896805</v>
      </c>
      <c r="F57" s="8">
        <f t="shared" si="2"/>
        <v>20.546801505174034</v>
      </c>
      <c r="G57" s="8">
        <f t="shared" si="3"/>
        <v>24.75885328836425</v>
      </c>
      <c r="H57" s="7" t="s">
        <v>2919</v>
      </c>
      <c r="I57" s="5">
        <v>146.82</v>
      </c>
      <c r="J57" s="6">
        <v>43682.5</v>
      </c>
      <c r="K57" s="6">
        <v>1838</v>
      </c>
      <c r="L57" s="6">
        <v>2126</v>
      </c>
      <c r="M57" s="6">
        <v>6788</v>
      </c>
      <c r="N57" s="6">
        <v>7196.1</v>
      </c>
      <c r="P57" s="5">
        <v>4.28</v>
      </c>
      <c r="Q57" s="5">
        <v>5.93</v>
      </c>
      <c r="S57" s="4" t="s">
        <v>2</v>
      </c>
    </row>
    <row r="58" spans="1:19" ht="108" x14ac:dyDescent="0.15">
      <c r="A58" s="1" t="s">
        <v>2918</v>
      </c>
      <c r="B58" s="12" t="s">
        <v>5</v>
      </c>
      <c r="C58" s="11" t="s">
        <v>2917</v>
      </c>
      <c r="D58" s="10">
        <f t="shared" si="0"/>
        <v>41765.800000000003</v>
      </c>
      <c r="E58" s="9">
        <f t="shared" si="1"/>
        <v>0.4474716389090031</v>
      </c>
      <c r="F58" s="8">
        <f t="shared" si="2"/>
        <v>28.161148944777835</v>
      </c>
      <c r="G58" s="8">
        <f t="shared" si="3"/>
        <v>36.854271356783919</v>
      </c>
      <c r="H58" s="7" t="s">
        <v>2916</v>
      </c>
      <c r="I58" s="5">
        <v>293.36</v>
      </c>
      <c r="J58" s="6">
        <v>41765.800000000003</v>
      </c>
      <c r="K58" s="6">
        <v>869.9</v>
      </c>
      <c r="L58" s="6">
        <v>1483.1</v>
      </c>
      <c r="M58" s="6">
        <v>2968.2</v>
      </c>
      <c r="N58" s="6">
        <v>3314.4</v>
      </c>
      <c r="P58" s="5">
        <v>4.8600000000000003</v>
      </c>
      <c r="Q58" s="5">
        <v>7.96</v>
      </c>
      <c r="S58" s="4" t="s">
        <v>2</v>
      </c>
    </row>
    <row r="59" spans="1:19" ht="108" x14ac:dyDescent="0.15">
      <c r="A59" s="1" t="s">
        <v>2915</v>
      </c>
      <c r="B59" s="12" t="s">
        <v>5</v>
      </c>
      <c r="C59" s="11" t="s">
        <v>2914</v>
      </c>
      <c r="D59" s="10">
        <f t="shared" si="0"/>
        <v>40287.4</v>
      </c>
      <c r="E59" s="9">
        <f t="shared" si="1"/>
        <v>0.17984072100668858</v>
      </c>
      <c r="F59" s="8">
        <f t="shared" si="2"/>
        <v>10.58161952039503</v>
      </c>
      <c r="G59" s="8">
        <f t="shared" si="3"/>
        <v>15.207900207900209</v>
      </c>
      <c r="H59" s="7" t="s">
        <v>2913</v>
      </c>
      <c r="I59" s="5">
        <v>73.150000000000006</v>
      </c>
      <c r="J59" s="6">
        <v>40287.4</v>
      </c>
      <c r="K59" s="6">
        <v>3626</v>
      </c>
      <c r="L59" s="6">
        <v>3807.3</v>
      </c>
      <c r="M59" s="6">
        <v>20246</v>
      </c>
      <c r="N59" s="6">
        <v>21170.400000000001</v>
      </c>
      <c r="P59" s="5">
        <v>4.83</v>
      </c>
      <c r="Q59" s="5">
        <v>4.8099999999999996</v>
      </c>
      <c r="S59" s="4" t="s">
        <v>2</v>
      </c>
    </row>
    <row r="60" spans="1:19" ht="84" x14ac:dyDescent="0.15">
      <c r="A60" s="1" t="s">
        <v>2912</v>
      </c>
      <c r="B60" s="12" t="s">
        <v>5</v>
      </c>
      <c r="C60" s="11" t="s">
        <v>2911</v>
      </c>
      <c r="D60" s="10">
        <f t="shared" si="0"/>
        <v>40268.800000000003</v>
      </c>
      <c r="E60" s="9">
        <f t="shared" si="1"/>
        <v>-0.88457458094631858</v>
      </c>
      <c r="F60" s="8">
        <f t="shared" si="2"/>
        <v>-48.295514511873357</v>
      </c>
      <c r="G60" s="8">
        <f t="shared" si="3"/>
        <v>-42.653421633554082</v>
      </c>
      <c r="H60" s="7" t="s">
        <v>2910</v>
      </c>
      <c r="I60" s="5">
        <v>193.22</v>
      </c>
      <c r="J60" s="6">
        <v>40268.800000000003</v>
      </c>
      <c r="K60" s="6">
        <v>-978.8</v>
      </c>
      <c r="L60" s="6">
        <v>-833.8</v>
      </c>
      <c r="M60" s="6">
        <v>447</v>
      </c>
      <c r="N60" s="6">
        <v>942.6</v>
      </c>
      <c r="P60" s="5">
        <v>-6.22</v>
      </c>
      <c r="Q60" s="5">
        <v>-4.53</v>
      </c>
      <c r="S60" s="4" t="s">
        <v>2</v>
      </c>
    </row>
    <row r="61" spans="1:19" ht="84" x14ac:dyDescent="0.15">
      <c r="A61" s="1" t="s">
        <v>2909</v>
      </c>
      <c r="B61" s="12" t="s">
        <v>5</v>
      </c>
      <c r="C61" s="11" t="s">
        <v>2908</v>
      </c>
      <c r="D61" s="10">
        <f t="shared" si="0"/>
        <v>36140.1</v>
      </c>
      <c r="E61" s="9">
        <f t="shared" si="1"/>
        <v>2.5525736196164522E-2</v>
      </c>
      <c r="F61" s="8">
        <f t="shared" si="2"/>
        <v>10.187196978238809</v>
      </c>
      <c r="G61" s="8">
        <f t="shared" si="3"/>
        <v>17.308029197080295</v>
      </c>
      <c r="H61" s="7" t="s">
        <v>2907</v>
      </c>
      <c r="I61" s="5">
        <v>237.12</v>
      </c>
      <c r="J61" s="6">
        <v>36140.1</v>
      </c>
      <c r="K61" s="6">
        <v>3861</v>
      </c>
      <c r="L61" s="6">
        <v>3547.6</v>
      </c>
      <c r="M61" s="6">
        <v>126362</v>
      </c>
      <c r="N61" s="6">
        <v>138981.29999999999</v>
      </c>
      <c r="P61" s="6">
        <v>10.7</v>
      </c>
      <c r="Q61" s="6">
        <v>13.7</v>
      </c>
      <c r="S61" s="4" t="s">
        <v>2</v>
      </c>
    </row>
    <row r="62" spans="1:19" ht="108" x14ac:dyDescent="0.15">
      <c r="A62" s="1" t="s">
        <v>2906</v>
      </c>
      <c r="B62" s="12" t="s">
        <v>5</v>
      </c>
      <c r="C62" s="11" t="s">
        <v>2905</v>
      </c>
      <c r="D62" s="10">
        <f t="shared" si="0"/>
        <v>35145.4</v>
      </c>
      <c r="E62" s="9">
        <f t="shared" si="1"/>
        <v>0.39628004913142656</v>
      </c>
      <c r="F62" s="8">
        <f t="shared" si="2"/>
        <v>15.562079348211123</v>
      </c>
      <c r="G62" s="8">
        <f t="shared" si="3"/>
        <v>21.826785714285716</v>
      </c>
      <c r="H62" s="7" t="s">
        <v>2904</v>
      </c>
      <c r="I62" s="5">
        <v>244.46</v>
      </c>
      <c r="J62" s="6">
        <v>35145.4</v>
      </c>
      <c r="K62" s="6">
        <v>1938.5</v>
      </c>
      <c r="L62" s="6">
        <v>2258.4</v>
      </c>
      <c r="M62" s="6">
        <v>5257.4</v>
      </c>
      <c r="N62" s="6">
        <v>5699</v>
      </c>
      <c r="P62" s="5">
        <v>9.77</v>
      </c>
      <c r="Q62" s="6">
        <v>11.2</v>
      </c>
      <c r="S62" s="4" t="s">
        <v>2</v>
      </c>
    </row>
    <row r="63" spans="1:19" ht="84" x14ac:dyDescent="0.15">
      <c r="A63" s="1" t="s">
        <v>2903</v>
      </c>
      <c r="B63" s="12" t="s">
        <v>5</v>
      </c>
      <c r="C63" s="11" t="s">
        <v>2902</v>
      </c>
      <c r="D63" s="10">
        <f t="shared" si="0"/>
        <v>31851.9</v>
      </c>
      <c r="E63" s="9">
        <f t="shared" si="1"/>
        <v>0.20826726447591451</v>
      </c>
      <c r="F63" s="8">
        <f t="shared" si="2"/>
        <v>6.96856130217905</v>
      </c>
      <c r="G63" s="8">
        <f t="shared" si="3"/>
        <v>11.834969325153374</v>
      </c>
      <c r="H63" s="7" t="s">
        <v>2901</v>
      </c>
      <c r="I63" s="5">
        <v>192.91</v>
      </c>
      <c r="J63" s="6">
        <v>31851.9</v>
      </c>
      <c r="K63" s="6">
        <v>4471</v>
      </c>
      <c r="L63" s="6">
        <v>4570.8</v>
      </c>
      <c r="M63" s="6">
        <v>20846</v>
      </c>
      <c r="N63" s="6">
        <v>21946.799999999999</v>
      </c>
      <c r="P63" s="6">
        <v>14.6</v>
      </c>
      <c r="Q63" s="6">
        <v>16.3</v>
      </c>
      <c r="S63" s="4" t="s">
        <v>2</v>
      </c>
    </row>
    <row r="64" spans="1:19" ht="96" x14ac:dyDescent="0.15">
      <c r="A64" s="1" t="s">
        <v>2900</v>
      </c>
      <c r="B64" s="12" t="s">
        <v>5</v>
      </c>
      <c r="C64" s="11" t="s">
        <v>2899</v>
      </c>
      <c r="D64" s="10">
        <f t="shared" si="0"/>
        <v>30835.599999999999</v>
      </c>
      <c r="E64" s="9">
        <f t="shared" si="1"/>
        <v>0.31082190457794084</v>
      </c>
      <c r="F64" s="8">
        <f t="shared" si="2"/>
        <v>23.953701545871201</v>
      </c>
      <c r="G64" s="8">
        <f t="shared" si="3"/>
        <v>31.529887640449438</v>
      </c>
      <c r="H64" s="7" t="s">
        <v>2898</v>
      </c>
      <c r="I64" s="5">
        <v>1403.08</v>
      </c>
      <c r="J64" s="6">
        <v>30835.599999999999</v>
      </c>
      <c r="K64" s="6">
        <v>1199.3</v>
      </c>
      <c r="L64" s="6">
        <v>1287.3</v>
      </c>
      <c r="M64" s="6">
        <v>3941.8</v>
      </c>
      <c r="N64" s="6">
        <v>4141.6000000000004</v>
      </c>
      <c r="P64" s="6">
        <v>40.1</v>
      </c>
      <c r="Q64" s="6">
        <v>44.5</v>
      </c>
      <c r="S64" s="4" t="s">
        <v>2</v>
      </c>
    </row>
    <row r="65" spans="1:19" ht="108" x14ac:dyDescent="0.15">
      <c r="A65" s="1" t="s">
        <v>2897</v>
      </c>
      <c r="B65" s="12" t="s">
        <v>5</v>
      </c>
      <c r="C65" s="11" t="s">
        <v>2896</v>
      </c>
      <c r="D65" s="10">
        <f t="shared" si="0"/>
        <v>28126.5</v>
      </c>
      <c r="E65" s="9">
        <f t="shared" si="1"/>
        <v>0.17453793084359195</v>
      </c>
      <c r="F65" s="8">
        <f t="shared" si="2"/>
        <v>11.151131903421479</v>
      </c>
      <c r="G65" s="8">
        <f t="shared" si="3"/>
        <v>15.516860465116279</v>
      </c>
      <c r="H65" s="7" t="s">
        <v>2895</v>
      </c>
      <c r="I65" s="5">
        <v>266.89</v>
      </c>
      <c r="J65" s="6">
        <v>28126.5</v>
      </c>
      <c r="K65" s="6">
        <v>1963.5</v>
      </c>
      <c r="L65" s="6">
        <v>2522.3000000000002</v>
      </c>
      <c r="M65" s="6">
        <v>13765.3</v>
      </c>
      <c r="N65" s="6">
        <v>14451.3</v>
      </c>
      <c r="P65" s="6">
        <v>10.199999999999999</v>
      </c>
      <c r="Q65" s="6">
        <v>17.2</v>
      </c>
      <c r="S65" s="4" t="s">
        <v>2</v>
      </c>
    </row>
    <row r="66" spans="1:19" ht="36" x14ac:dyDescent="0.15">
      <c r="A66" s="1" t="s">
        <v>2894</v>
      </c>
      <c r="B66" s="12" t="s">
        <v>349</v>
      </c>
      <c r="C66" s="11" t="s">
        <v>2893</v>
      </c>
      <c r="D66" s="10">
        <f t="shared" si="0"/>
        <v>27948.2</v>
      </c>
      <c r="E66" s="9">
        <f t="shared" si="1"/>
        <v>0.92060609855362852</v>
      </c>
      <c r="F66" s="8">
        <f t="shared" si="2"/>
        <v>9.5042508331633009</v>
      </c>
      <c r="G66" s="8">
        <f t="shared" si="3"/>
        <v>7.8163672654690615</v>
      </c>
      <c r="H66" s="7" t="s">
        <v>2892</v>
      </c>
      <c r="I66" s="5">
        <v>39.159999999999997</v>
      </c>
      <c r="J66" s="6">
        <v>27948.2</v>
      </c>
      <c r="K66" s="13">
        <v>0</v>
      </c>
      <c r="L66" s="6">
        <v>2940.6</v>
      </c>
      <c r="M66" s="6">
        <v>2349.8000000000002</v>
      </c>
      <c r="N66" s="6">
        <v>3194.2</v>
      </c>
      <c r="P66" s="5">
        <v>1.75</v>
      </c>
      <c r="Q66" s="5">
        <v>5.01</v>
      </c>
      <c r="S66" s="4" t="s">
        <v>2</v>
      </c>
    </row>
    <row r="67" spans="1:19" ht="108" x14ac:dyDescent="0.15">
      <c r="A67" s="1" t="s">
        <v>2891</v>
      </c>
      <c r="B67" s="12" t="s">
        <v>5</v>
      </c>
      <c r="C67" s="11" t="s">
        <v>2890</v>
      </c>
      <c r="D67" s="10">
        <f t="shared" si="0"/>
        <v>27349.9</v>
      </c>
      <c r="E67" s="9">
        <f t="shared" si="1"/>
        <v>-8.5121862495452894E-2</v>
      </c>
      <c r="F67" s="8">
        <f t="shared" si="2"/>
        <v>-129.86657169990505</v>
      </c>
      <c r="G67" s="8">
        <f t="shared" si="3"/>
        <v>-110.42162162162161</v>
      </c>
      <c r="H67" s="7" t="s">
        <v>2889</v>
      </c>
      <c r="I67" s="5">
        <v>204.28</v>
      </c>
      <c r="J67" s="6">
        <v>27349.9</v>
      </c>
      <c r="K67" s="6">
        <v>-318.2</v>
      </c>
      <c r="L67" s="6">
        <v>-210.6</v>
      </c>
      <c r="M67" s="6">
        <v>2116.6999999999998</v>
      </c>
      <c r="N67" s="6">
        <v>2474.1</v>
      </c>
      <c r="P67" s="5">
        <v>-2.29</v>
      </c>
      <c r="Q67" s="5">
        <v>-1.85</v>
      </c>
      <c r="S67" s="4" t="s">
        <v>2</v>
      </c>
    </row>
    <row r="68" spans="1:19" ht="120" x14ac:dyDescent="0.15">
      <c r="A68" s="1" t="s">
        <v>2888</v>
      </c>
      <c r="B68" s="12" t="s">
        <v>5</v>
      </c>
      <c r="C68" s="11" t="s">
        <v>2887</v>
      </c>
      <c r="D68" s="10">
        <f t="shared" si="0"/>
        <v>27209.7</v>
      </c>
      <c r="E68" s="9">
        <f t="shared" si="1"/>
        <v>0.29809932289738955</v>
      </c>
      <c r="F68" s="8">
        <f t="shared" si="2"/>
        <v>9.9363496932515343</v>
      </c>
      <c r="G68" s="8">
        <f t="shared" si="3"/>
        <v>13.08984375</v>
      </c>
      <c r="H68" s="7" t="s">
        <v>2886</v>
      </c>
      <c r="I68" s="5">
        <v>167.55</v>
      </c>
      <c r="J68" s="6">
        <v>27209.7</v>
      </c>
      <c r="K68" s="6">
        <v>3409.3</v>
      </c>
      <c r="L68" s="6">
        <v>2738.4</v>
      </c>
      <c r="M68" s="6">
        <v>10065.9</v>
      </c>
      <c r="N68" s="6">
        <v>9186.2000000000007</v>
      </c>
      <c r="P68" s="6">
        <v>11</v>
      </c>
      <c r="Q68" s="6">
        <v>12.8</v>
      </c>
      <c r="S68" s="4" t="s">
        <v>2</v>
      </c>
    </row>
    <row r="69" spans="1:19" ht="108" x14ac:dyDescent="0.15">
      <c r="A69" s="1" t="s">
        <v>2885</v>
      </c>
      <c r="B69" s="12" t="s">
        <v>143</v>
      </c>
      <c r="C69" s="11" t="s">
        <v>2884</v>
      </c>
      <c r="D69" s="10">
        <f t="shared" si="0"/>
        <v>27115.1</v>
      </c>
      <c r="E69" s="9">
        <f t="shared" si="1"/>
        <v>0.28194922194922195</v>
      </c>
      <c r="F69" s="8">
        <f t="shared" si="2"/>
        <v>15.752686922674723</v>
      </c>
      <c r="G69" s="8">
        <f t="shared" si="3"/>
        <v>24.378301886792457</v>
      </c>
      <c r="H69" s="7" t="s">
        <v>2883</v>
      </c>
      <c r="I69" s="5">
        <v>258.41000000000003</v>
      </c>
      <c r="J69" s="6">
        <v>27115.1</v>
      </c>
      <c r="K69" s="6">
        <v>1553.2</v>
      </c>
      <c r="L69" s="6">
        <v>1721.3</v>
      </c>
      <c r="M69" s="6">
        <v>5702.4</v>
      </c>
      <c r="N69" s="6">
        <v>6105</v>
      </c>
      <c r="P69" s="5">
        <v>6.98</v>
      </c>
      <c r="Q69" s="6">
        <v>10.6</v>
      </c>
      <c r="S69" s="4" t="s">
        <v>2</v>
      </c>
    </row>
    <row r="70" spans="1:19" ht="72" x14ac:dyDescent="0.15">
      <c r="A70" s="1" t="s">
        <v>2882</v>
      </c>
      <c r="B70" s="12" t="s">
        <v>5</v>
      </c>
      <c r="C70" s="11" t="s">
        <v>2881</v>
      </c>
      <c r="D70" s="10">
        <f t="shared" si="0"/>
        <v>26861.8</v>
      </c>
      <c r="E70" s="9">
        <f t="shared" si="1"/>
        <v>0.19887980006558131</v>
      </c>
      <c r="F70" s="8">
        <f t="shared" si="2"/>
        <v>11.969965687803574</v>
      </c>
      <c r="G70" s="8">
        <f t="shared" si="3"/>
        <v>18.328431372549019</v>
      </c>
      <c r="H70" s="7" t="s">
        <v>2880</v>
      </c>
      <c r="I70" s="5">
        <v>186.95</v>
      </c>
      <c r="J70" s="6">
        <v>26861.8</v>
      </c>
      <c r="K70" s="6">
        <v>2141</v>
      </c>
      <c r="L70" s="6">
        <v>2244.1</v>
      </c>
      <c r="M70" s="6">
        <v>10850</v>
      </c>
      <c r="N70" s="6">
        <v>11283.7</v>
      </c>
      <c r="P70" s="5">
        <v>8.51</v>
      </c>
      <c r="Q70" s="6">
        <v>10.199999999999999</v>
      </c>
      <c r="S70" s="4" t="s">
        <v>2</v>
      </c>
    </row>
    <row r="71" spans="1:19" ht="108" x14ac:dyDescent="0.15">
      <c r="A71" s="1" t="s">
        <v>2879</v>
      </c>
      <c r="B71" s="12" t="s">
        <v>5</v>
      </c>
      <c r="C71" s="11" t="s">
        <v>2878</v>
      </c>
      <c r="D71" s="10">
        <f t="shared" si="0"/>
        <v>25955.5</v>
      </c>
      <c r="E71" s="9">
        <f t="shared" si="1"/>
        <v>0.29312884559813368</v>
      </c>
      <c r="F71" s="8">
        <f t="shared" si="2"/>
        <v>6.2408030776628998</v>
      </c>
      <c r="G71" s="8">
        <f t="shared" si="3"/>
        <v>4.5042016806722698</v>
      </c>
      <c r="H71" s="7" t="s">
        <v>2877</v>
      </c>
      <c r="I71" s="5">
        <v>10.72</v>
      </c>
      <c r="J71" s="6">
        <v>25955.5</v>
      </c>
      <c r="K71" s="6">
        <v>4037.3</v>
      </c>
      <c r="L71" s="6">
        <v>4159</v>
      </c>
      <c r="M71" s="6">
        <v>14124.4</v>
      </c>
      <c r="N71" s="6">
        <v>14188.3</v>
      </c>
      <c r="P71" s="5">
        <v>-3.13</v>
      </c>
      <c r="Q71" s="5">
        <v>2.38</v>
      </c>
      <c r="S71" s="4" t="s">
        <v>2</v>
      </c>
    </row>
    <row r="72" spans="1:19" ht="72" x14ac:dyDescent="0.15">
      <c r="A72" s="1" t="s">
        <v>2876</v>
      </c>
      <c r="B72" s="12" t="s">
        <v>5</v>
      </c>
      <c r="C72" s="11" t="s">
        <v>2875</v>
      </c>
      <c r="D72" s="10">
        <f t="shared" si="0"/>
        <v>24758.9</v>
      </c>
      <c r="E72" s="9">
        <f t="shared" si="1"/>
        <v>0.32472436894225487</v>
      </c>
      <c r="F72" s="8">
        <f t="shared" si="2"/>
        <v>8.9144163606250455</v>
      </c>
      <c r="G72" s="8">
        <f t="shared" si="3"/>
        <v>10.703571428571427</v>
      </c>
      <c r="H72" s="7" t="s">
        <v>2874</v>
      </c>
      <c r="I72" s="5">
        <v>89.91</v>
      </c>
      <c r="J72" s="6">
        <v>24758.9</v>
      </c>
      <c r="K72" s="6">
        <v>2640.5</v>
      </c>
      <c r="L72" s="6">
        <v>2777.4</v>
      </c>
      <c r="M72" s="6">
        <v>8010.9</v>
      </c>
      <c r="N72" s="6">
        <v>8553.1</v>
      </c>
      <c r="P72" s="5">
        <v>4.03</v>
      </c>
      <c r="Q72" s="5">
        <v>8.4</v>
      </c>
      <c r="S72" s="4" t="s">
        <v>2</v>
      </c>
    </row>
    <row r="73" spans="1:19" ht="60" x14ac:dyDescent="0.15">
      <c r="A73" s="1" t="s">
        <v>2873</v>
      </c>
      <c r="B73" s="12" t="s">
        <v>5</v>
      </c>
      <c r="C73" s="11" t="s">
        <v>2872</v>
      </c>
      <c r="D73" s="10">
        <f t="shared" si="0"/>
        <v>23722.6</v>
      </c>
      <c r="E73" s="9">
        <f t="shared" si="1"/>
        <v>0.24050098964924235</v>
      </c>
      <c r="F73" s="8">
        <f t="shared" si="2"/>
        <v>32.005666486778196</v>
      </c>
      <c r="G73" s="8">
        <f t="shared" si="3"/>
        <v>58.573943661971832</v>
      </c>
      <c r="H73" s="7" t="s">
        <v>2871</v>
      </c>
      <c r="I73" s="5">
        <v>332.7</v>
      </c>
      <c r="J73" s="6">
        <v>23722.6</v>
      </c>
      <c r="K73" s="6">
        <v>510.9</v>
      </c>
      <c r="L73" s="6">
        <v>741.2</v>
      </c>
      <c r="M73" s="6">
        <v>2521.8000000000002</v>
      </c>
      <c r="N73" s="6">
        <v>3081.9</v>
      </c>
      <c r="P73" s="5">
        <v>3.45</v>
      </c>
      <c r="Q73" s="5">
        <v>5.68</v>
      </c>
      <c r="S73" s="4" t="s">
        <v>2</v>
      </c>
    </row>
    <row r="74" spans="1:19" ht="84" x14ac:dyDescent="0.15">
      <c r="A74" s="1" t="s">
        <v>2870</v>
      </c>
      <c r="B74" s="12" t="s">
        <v>9</v>
      </c>
      <c r="C74" s="11" t="s">
        <v>2869</v>
      </c>
      <c r="D74" s="10">
        <f t="shared" si="0"/>
        <v>23667.599999999999</v>
      </c>
      <c r="E74" s="9">
        <f t="shared" si="1"/>
        <v>0.36708170498954829</v>
      </c>
      <c r="F74" s="8">
        <f t="shared" si="2"/>
        <v>19.532557563753404</v>
      </c>
      <c r="G74" s="8">
        <f t="shared" si="3"/>
        <v>27.294964028776977</v>
      </c>
      <c r="H74" s="7" t="s">
        <v>2868</v>
      </c>
      <c r="I74" s="5">
        <v>379.4</v>
      </c>
      <c r="J74" s="6">
        <v>23667.599999999999</v>
      </c>
      <c r="K74" s="6">
        <v>1067.3</v>
      </c>
      <c r="L74" s="6">
        <v>1211.7</v>
      </c>
      <c r="M74" s="6">
        <v>3105.6</v>
      </c>
      <c r="N74" s="6">
        <v>3300.9</v>
      </c>
      <c r="P74" s="6">
        <v>10.9</v>
      </c>
      <c r="Q74" s="6">
        <v>13.9</v>
      </c>
      <c r="S74" s="4" t="s">
        <v>2</v>
      </c>
    </row>
    <row r="75" spans="1:19" ht="72" x14ac:dyDescent="0.15">
      <c r="A75" s="1" t="s">
        <v>2867</v>
      </c>
      <c r="B75" s="12" t="s">
        <v>9</v>
      </c>
      <c r="C75" s="11" t="s">
        <v>2866</v>
      </c>
      <c r="D75" s="10">
        <f t="shared" si="0"/>
        <v>22981.8</v>
      </c>
      <c r="E75" s="9">
        <f t="shared" si="1"/>
        <v>0.35430555422712362</v>
      </c>
      <c r="F75" s="8">
        <f t="shared" si="2"/>
        <v>6.2040871419701427</v>
      </c>
      <c r="G75" s="8">
        <f t="shared" si="3"/>
        <v>1.5392156862745099</v>
      </c>
      <c r="H75" s="7" t="s">
        <v>2865</v>
      </c>
      <c r="I75" s="5">
        <v>6.28</v>
      </c>
      <c r="J75" s="6">
        <v>22981.8</v>
      </c>
      <c r="K75" s="6">
        <v>3286</v>
      </c>
      <c r="L75" s="6">
        <v>3704.3</v>
      </c>
      <c r="M75" s="6">
        <v>10029</v>
      </c>
      <c r="N75" s="6">
        <v>10455.1</v>
      </c>
      <c r="P75" s="14">
        <v>0.96699999999999997</v>
      </c>
      <c r="Q75" s="5">
        <v>4.08</v>
      </c>
      <c r="S75" s="4" t="s">
        <v>2</v>
      </c>
    </row>
    <row r="76" spans="1:19" ht="60" x14ac:dyDescent="0.15">
      <c r="A76" s="1" t="s">
        <v>2864</v>
      </c>
      <c r="B76" s="12" t="s">
        <v>5</v>
      </c>
      <c r="C76" s="11" t="s">
        <v>2863</v>
      </c>
      <c r="D76" s="10">
        <f t="shared" si="0"/>
        <v>22535.9</v>
      </c>
      <c r="E76" s="9">
        <f t="shared" si="1"/>
        <v>0.20572965898349452</v>
      </c>
      <c r="F76" s="8">
        <f t="shared" si="2"/>
        <v>7.964904219975967</v>
      </c>
      <c r="G76" s="8">
        <f t="shared" si="3"/>
        <v>9.9631147540983616</v>
      </c>
      <c r="H76" s="7" t="s">
        <v>2862</v>
      </c>
      <c r="I76" s="5">
        <v>121.55</v>
      </c>
      <c r="J76" s="6">
        <v>22535.9</v>
      </c>
      <c r="K76" s="6">
        <v>2668.1</v>
      </c>
      <c r="L76" s="6">
        <v>2829.4</v>
      </c>
      <c r="M76" s="6">
        <v>13318</v>
      </c>
      <c r="N76" s="6">
        <v>13753</v>
      </c>
      <c r="P76" s="5">
        <v>9.77</v>
      </c>
      <c r="Q76" s="6">
        <v>12.2</v>
      </c>
      <c r="S76" s="4" t="s">
        <v>2</v>
      </c>
    </row>
    <row r="77" spans="1:19" ht="72" x14ac:dyDescent="0.15">
      <c r="A77" s="1" t="s">
        <v>2861</v>
      </c>
      <c r="B77" s="12" t="s">
        <v>5</v>
      </c>
      <c r="C77" s="11" t="s">
        <v>2860</v>
      </c>
      <c r="D77" s="10">
        <f t="shared" si="0"/>
        <v>21897.8</v>
      </c>
      <c r="E77" s="9">
        <f t="shared" si="1"/>
        <v>0.31444999901203347</v>
      </c>
      <c r="F77" s="8">
        <f t="shared" si="2"/>
        <v>13.760085459343973</v>
      </c>
      <c r="G77" s="8">
        <f t="shared" si="3"/>
        <v>24.394957983193279</v>
      </c>
      <c r="H77" s="7" t="s">
        <v>2859</v>
      </c>
      <c r="I77" s="5">
        <v>58.06</v>
      </c>
      <c r="J77" s="6">
        <v>21897.8</v>
      </c>
      <c r="K77" s="6">
        <v>1022.1</v>
      </c>
      <c r="L77" s="6">
        <v>1591.4</v>
      </c>
      <c r="M77" s="6">
        <v>4515.8999999999996</v>
      </c>
      <c r="N77" s="6">
        <v>5060.8999999999996</v>
      </c>
      <c r="P77" s="5">
        <v>1.8</v>
      </c>
      <c r="Q77" s="5">
        <v>2.38</v>
      </c>
      <c r="S77" s="4" t="s">
        <v>2</v>
      </c>
    </row>
    <row r="78" spans="1:19" ht="60" x14ac:dyDescent="0.15">
      <c r="A78" s="1" t="s">
        <v>2858</v>
      </c>
      <c r="B78" s="12" t="s">
        <v>5</v>
      </c>
      <c r="C78" s="11" t="s">
        <v>2857</v>
      </c>
      <c r="D78" s="10">
        <f t="shared" si="0"/>
        <v>19736.400000000001</v>
      </c>
      <c r="E78" s="9">
        <f t="shared" si="1"/>
        <v>0.27567704495210021</v>
      </c>
      <c r="F78" s="8">
        <f t="shared" si="2"/>
        <v>16.486843204410661</v>
      </c>
      <c r="G78" s="8">
        <f t="shared" si="3"/>
        <v>24.829218106995885</v>
      </c>
      <c r="H78" s="7" t="s">
        <v>2856</v>
      </c>
      <c r="I78" s="5">
        <v>120.67</v>
      </c>
      <c r="J78" s="6">
        <v>19736.400000000001</v>
      </c>
      <c r="K78" s="6">
        <v>1167</v>
      </c>
      <c r="L78" s="6">
        <v>1197.0999999999999</v>
      </c>
      <c r="M78" s="6">
        <v>4288</v>
      </c>
      <c r="N78" s="6">
        <v>4342.3999999999996</v>
      </c>
      <c r="P78" s="5">
        <v>4.46</v>
      </c>
      <c r="Q78" s="5">
        <v>4.8600000000000003</v>
      </c>
      <c r="S78" s="4" t="s">
        <v>2</v>
      </c>
    </row>
    <row r="79" spans="1:19" ht="48" x14ac:dyDescent="0.15">
      <c r="A79" s="1" t="s">
        <v>2855</v>
      </c>
      <c r="B79" s="12" t="s">
        <v>604</v>
      </c>
      <c r="C79" s="11" t="s">
        <v>2854</v>
      </c>
      <c r="D79" s="10">
        <f t="shared" si="0"/>
        <v>19186.900000000001</v>
      </c>
      <c r="E79" s="9">
        <f t="shared" si="1"/>
        <v>0.14885093236725713</v>
      </c>
      <c r="F79" s="8">
        <f t="shared" si="2"/>
        <v>7.1622307663593272</v>
      </c>
      <c r="G79" s="8">
        <f t="shared" si="3"/>
        <v>9.7843478260869556</v>
      </c>
      <c r="H79" s="7" t="s">
        <v>2853</v>
      </c>
      <c r="I79" s="5">
        <v>225.04</v>
      </c>
      <c r="J79" s="6">
        <v>19186.900000000001</v>
      </c>
      <c r="K79" s="6">
        <v>2554.6</v>
      </c>
      <c r="L79" s="6">
        <v>2678.9</v>
      </c>
      <c r="M79" s="6">
        <v>16992.5</v>
      </c>
      <c r="N79" s="6">
        <v>17997.2</v>
      </c>
      <c r="P79" s="6">
        <v>21</v>
      </c>
      <c r="Q79" s="6">
        <v>23</v>
      </c>
      <c r="S79" s="4" t="s">
        <v>2</v>
      </c>
    </row>
    <row r="80" spans="1:19" ht="72" x14ac:dyDescent="0.15">
      <c r="A80" s="1" t="s">
        <v>2852</v>
      </c>
      <c r="B80" s="12" t="s">
        <v>5</v>
      </c>
      <c r="C80" s="11" t="s">
        <v>2851</v>
      </c>
      <c r="D80" s="10">
        <f t="shared" si="0"/>
        <v>18513.400000000001</v>
      </c>
      <c r="E80" s="9">
        <f t="shared" si="1"/>
        <v>6.6371078218794097E-3</v>
      </c>
      <c r="F80" s="8">
        <f t="shared" si="2"/>
        <v>14.349248178576966</v>
      </c>
      <c r="G80" s="8">
        <f t="shared" si="3"/>
        <v>14.788617886178862</v>
      </c>
      <c r="H80" s="7" t="s">
        <v>2850</v>
      </c>
      <c r="I80" s="5">
        <v>36.380000000000003</v>
      </c>
      <c r="J80" s="6">
        <v>18513.400000000001</v>
      </c>
      <c r="K80" s="6">
        <v>3902</v>
      </c>
      <c r="L80" s="6">
        <v>1290.2</v>
      </c>
      <c r="M80" s="6">
        <v>167680</v>
      </c>
      <c r="N80" s="6">
        <v>194391.9</v>
      </c>
      <c r="P80" s="6">
        <v>-10.7</v>
      </c>
      <c r="Q80" s="5">
        <v>2.46</v>
      </c>
      <c r="S80" s="4" t="s">
        <v>2</v>
      </c>
    </row>
    <row r="81" spans="1:19" ht="96" x14ac:dyDescent="0.15">
      <c r="A81" s="1" t="s">
        <v>2849</v>
      </c>
      <c r="B81" s="12" t="s">
        <v>5</v>
      </c>
      <c r="C81" s="11" t="s">
        <v>2848</v>
      </c>
      <c r="D81" s="10">
        <f t="shared" si="0"/>
        <v>18477.599999999999</v>
      </c>
      <c r="E81" s="9">
        <f t="shared" si="1"/>
        <v>0.259685569904548</v>
      </c>
      <c r="F81" s="8">
        <f t="shared" si="2"/>
        <v>22.195315315315312</v>
      </c>
      <c r="G81" s="8">
        <f t="shared" si="3"/>
        <v>35.034852546916895</v>
      </c>
      <c r="H81" s="7" t="s">
        <v>2847</v>
      </c>
      <c r="I81" s="5">
        <v>261.36</v>
      </c>
      <c r="J81" s="6">
        <v>18477.599999999999</v>
      </c>
      <c r="K81" s="6">
        <v>801.4</v>
      </c>
      <c r="L81" s="6">
        <v>832.5</v>
      </c>
      <c r="M81" s="6">
        <v>3017.9</v>
      </c>
      <c r="N81" s="6">
        <v>3205.8</v>
      </c>
      <c r="P81" s="5">
        <v>6.75</v>
      </c>
      <c r="Q81" s="5">
        <v>7.46</v>
      </c>
      <c r="S81" s="4" t="s">
        <v>2</v>
      </c>
    </row>
    <row r="82" spans="1:19" ht="108" x14ac:dyDescent="0.15">
      <c r="A82" s="1" t="s">
        <v>2846</v>
      </c>
      <c r="B82" s="12" t="s">
        <v>9</v>
      </c>
      <c r="C82" s="11" t="s">
        <v>2845</v>
      </c>
      <c r="D82" s="10">
        <f t="shared" si="0"/>
        <v>17558.5</v>
      </c>
      <c r="E82" s="9">
        <f t="shared" si="1"/>
        <v>0.34328884598964232</v>
      </c>
      <c r="F82" s="8">
        <f t="shared" si="2"/>
        <v>9.4941602681950901</v>
      </c>
      <c r="G82" s="8">
        <f t="shared" si="3"/>
        <v>13.794701986754967</v>
      </c>
      <c r="H82" s="7" t="s">
        <v>2844</v>
      </c>
      <c r="I82" s="5">
        <v>104.15</v>
      </c>
      <c r="J82" s="6">
        <v>17558.5</v>
      </c>
      <c r="K82" s="6">
        <v>1324.3</v>
      </c>
      <c r="L82" s="6">
        <v>1849.4</v>
      </c>
      <c r="M82" s="6">
        <v>4813.1000000000004</v>
      </c>
      <c r="N82" s="6">
        <v>5387.3</v>
      </c>
      <c r="P82" s="5">
        <v>5.9</v>
      </c>
      <c r="Q82" s="5">
        <v>7.55</v>
      </c>
      <c r="S82" s="4" t="s">
        <v>2</v>
      </c>
    </row>
    <row r="83" spans="1:19" ht="84" x14ac:dyDescent="0.15">
      <c r="A83" s="1" t="s">
        <v>2843</v>
      </c>
      <c r="B83" s="12" t="s">
        <v>5</v>
      </c>
      <c r="C83" s="11" t="s">
        <v>2842</v>
      </c>
      <c r="D83" s="10">
        <f t="shared" si="0"/>
        <v>17453.599999999999</v>
      </c>
      <c r="E83" s="9">
        <f t="shared" si="1"/>
        <v>0.17714735589611458</v>
      </c>
      <c r="F83" s="8">
        <f t="shared" si="2"/>
        <v>8.8145043179637383</v>
      </c>
      <c r="G83" s="8">
        <f t="shared" si="3"/>
        <v>8.3954545454545446</v>
      </c>
      <c r="H83" s="7" t="s">
        <v>2841</v>
      </c>
      <c r="I83" s="5">
        <v>18.47</v>
      </c>
      <c r="J83" s="6">
        <v>17453.599999999999</v>
      </c>
      <c r="K83" s="6">
        <v>2074</v>
      </c>
      <c r="L83" s="6">
        <v>1980.1</v>
      </c>
      <c r="M83" s="6">
        <v>11023</v>
      </c>
      <c r="N83" s="6">
        <v>11177.7</v>
      </c>
      <c r="P83" s="14">
        <v>-0.69199999999999995</v>
      </c>
      <c r="Q83" s="5">
        <v>2.2000000000000002</v>
      </c>
      <c r="S83" s="4" t="s">
        <v>2</v>
      </c>
    </row>
    <row r="84" spans="1:19" ht="108" x14ac:dyDescent="0.15">
      <c r="A84" s="1" t="s">
        <v>2840</v>
      </c>
      <c r="B84" s="12" t="s">
        <v>5</v>
      </c>
      <c r="C84" s="11" t="s">
        <v>2839</v>
      </c>
      <c r="D84" s="10">
        <f t="shared" si="0"/>
        <v>16808.5</v>
      </c>
      <c r="E84" s="9">
        <f t="shared" si="1"/>
        <v>0.32696078431372549</v>
      </c>
      <c r="F84" s="8">
        <f t="shared" si="2"/>
        <v>12.000071392874991</v>
      </c>
      <c r="G84" s="8">
        <f t="shared" si="3"/>
        <v>16.225382932166301</v>
      </c>
      <c r="H84" s="7" t="s">
        <v>2838</v>
      </c>
      <c r="I84" s="5">
        <v>74.150000000000006</v>
      </c>
      <c r="J84" s="6">
        <v>16808.5</v>
      </c>
      <c r="K84" s="6">
        <v>1291.9000000000001</v>
      </c>
      <c r="L84" s="6">
        <v>1400.7</v>
      </c>
      <c r="M84" s="6">
        <v>4100.5</v>
      </c>
      <c r="N84" s="6">
        <v>4284</v>
      </c>
      <c r="P84" s="5">
        <v>2.4900000000000002</v>
      </c>
      <c r="Q84" s="5">
        <v>4.57</v>
      </c>
      <c r="S84" s="4" t="s">
        <v>2</v>
      </c>
    </row>
    <row r="85" spans="1:19" ht="72" x14ac:dyDescent="0.15">
      <c r="A85" s="1" t="s">
        <v>2837</v>
      </c>
      <c r="B85" s="12" t="s">
        <v>5</v>
      </c>
      <c r="C85" s="11" t="s">
        <v>2836</v>
      </c>
      <c r="D85" s="10">
        <f t="shared" si="0"/>
        <v>16693.7</v>
      </c>
      <c r="E85" s="9">
        <f t="shared" si="1"/>
        <v>0.3135386348699653</v>
      </c>
      <c r="F85" s="8">
        <f t="shared" si="2"/>
        <v>12.497155262763888</v>
      </c>
      <c r="G85" s="8">
        <f t="shared" si="3"/>
        <v>16.696759259259256</v>
      </c>
      <c r="H85" s="7" t="s">
        <v>2835</v>
      </c>
      <c r="I85" s="5">
        <v>72.13</v>
      </c>
      <c r="J85" s="6">
        <v>16693.7</v>
      </c>
      <c r="K85" s="6">
        <v>1113.0999999999999</v>
      </c>
      <c r="L85" s="6">
        <v>1335.8</v>
      </c>
      <c r="M85" s="6">
        <v>4045.7</v>
      </c>
      <c r="N85" s="6">
        <v>4260.3999999999996</v>
      </c>
      <c r="P85" s="5">
        <v>2.04</v>
      </c>
      <c r="Q85" s="5">
        <v>4.32</v>
      </c>
      <c r="S85" s="4" t="s">
        <v>2</v>
      </c>
    </row>
    <row r="86" spans="1:19" ht="72" x14ac:dyDescent="0.15">
      <c r="A86" s="1" t="s">
        <v>2834</v>
      </c>
      <c r="B86" s="12" t="s">
        <v>5</v>
      </c>
      <c r="C86" s="11" t="s">
        <v>2833</v>
      </c>
      <c r="D86" s="10">
        <f t="shared" si="0"/>
        <v>16618</v>
      </c>
      <c r="E86" s="9">
        <f t="shared" si="1"/>
        <v>0.23330613269725692</v>
      </c>
      <c r="F86" s="8">
        <f t="shared" si="2"/>
        <v>8.942100731812312</v>
      </c>
      <c r="G86" s="8">
        <f t="shared" si="3"/>
        <v>12.105599999999999</v>
      </c>
      <c r="H86" s="7" t="s">
        <v>2832</v>
      </c>
      <c r="I86" s="5">
        <v>75.66</v>
      </c>
      <c r="J86" s="6">
        <v>16618</v>
      </c>
      <c r="K86" s="6">
        <v>1259</v>
      </c>
      <c r="L86" s="6">
        <v>1858.4</v>
      </c>
      <c r="M86" s="6">
        <v>8402</v>
      </c>
      <c r="N86" s="6">
        <v>7965.5</v>
      </c>
      <c r="P86" s="5">
        <v>8.7200000000000006</v>
      </c>
      <c r="Q86" s="5">
        <v>6.25</v>
      </c>
      <c r="S86" s="4" t="s">
        <v>2</v>
      </c>
    </row>
    <row r="87" spans="1:19" ht="48" x14ac:dyDescent="0.15">
      <c r="A87" s="1" t="s">
        <v>2831</v>
      </c>
      <c r="B87" s="12" t="s">
        <v>5</v>
      </c>
      <c r="C87" s="11" t="s">
        <v>2830</v>
      </c>
      <c r="D87" s="10">
        <f t="shared" si="0"/>
        <v>16480.400000000001</v>
      </c>
      <c r="E87" s="9">
        <f t="shared" si="1"/>
        <v>0.21387074658102695</v>
      </c>
      <c r="F87" s="8">
        <f t="shared" si="2"/>
        <v>27.805635228614815</v>
      </c>
      <c r="G87" s="8">
        <f t="shared" si="3"/>
        <v>35.981097560975613</v>
      </c>
      <c r="H87" s="7" t="s">
        <v>2829</v>
      </c>
      <c r="I87" s="5">
        <v>590.09</v>
      </c>
      <c r="J87" s="6">
        <v>16480.400000000001</v>
      </c>
      <c r="K87" s="6">
        <v>535.5</v>
      </c>
      <c r="L87" s="6">
        <v>592.70000000000005</v>
      </c>
      <c r="M87" s="6">
        <v>2358.4</v>
      </c>
      <c r="N87" s="6">
        <v>2771.3</v>
      </c>
      <c r="P87" s="6">
        <v>14.3</v>
      </c>
      <c r="Q87" s="6">
        <v>16.399999999999999</v>
      </c>
      <c r="S87" s="4" t="s">
        <v>2</v>
      </c>
    </row>
    <row r="88" spans="1:19" ht="96" x14ac:dyDescent="0.15">
      <c r="A88" s="1" t="s">
        <v>2828</v>
      </c>
      <c r="B88" s="12" t="s">
        <v>9</v>
      </c>
      <c r="C88" s="11" t="s">
        <v>2827</v>
      </c>
      <c r="D88" s="10">
        <f t="shared" si="0"/>
        <v>15746.7</v>
      </c>
      <c r="E88" s="9">
        <f t="shared" si="1"/>
        <v>0.49408257564465646</v>
      </c>
      <c r="F88" s="8">
        <f t="shared" si="2"/>
        <v>9.5008446965126101</v>
      </c>
      <c r="G88" s="8">
        <f t="shared" si="3"/>
        <v>16.422535211267604</v>
      </c>
      <c r="H88" s="7" t="s">
        <v>2826</v>
      </c>
      <c r="I88" s="5">
        <v>466.4</v>
      </c>
      <c r="J88" s="6">
        <v>15746.7</v>
      </c>
      <c r="K88" s="6">
        <v>1604.1</v>
      </c>
      <c r="L88" s="6">
        <v>1657.4</v>
      </c>
      <c r="M88" s="6">
        <v>3128.4</v>
      </c>
      <c r="N88" s="6">
        <v>3354.5</v>
      </c>
      <c r="P88" s="6">
        <v>26.4</v>
      </c>
      <c r="Q88" s="6">
        <v>28.4</v>
      </c>
      <c r="S88" s="4" t="s">
        <v>2</v>
      </c>
    </row>
    <row r="89" spans="1:19" ht="84" x14ac:dyDescent="0.15">
      <c r="A89" s="1" t="s">
        <v>2825</v>
      </c>
      <c r="B89" s="12" t="s">
        <v>78</v>
      </c>
      <c r="C89" s="11" t="s">
        <v>2824</v>
      </c>
      <c r="D89" s="10">
        <f t="shared" si="0"/>
        <v>15486.7</v>
      </c>
      <c r="E89" s="9">
        <f t="shared" si="1"/>
        <v>0.19133578476890889</v>
      </c>
      <c r="F89" s="8">
        <f t="shared" si="2"/>
        <v>10.021159570337776</v>
      </c>
      <c r="G89" s="8">
        <f t="shared" si="3"/>
        <v>12.193984962406015</v>
      </c>
      <c r="H89" s="7" t="s">
        <v>2823</v>
      </c>
      <c r="I89" s="5">
        <v>162.18</v>
      </c>
      <c r="J89" s="6">
        <v>15486.7</v>
      </c>
      <c r="K89" s="6">
        <v>1522.2</v>
      </c>
      <c r="L89" s="6">
        <v>1545.4</v>
      </c>
      <c r="M89" s="6">
        <v>8102.6</v>
      </c>
      <c r="N89" s="6">
        <v>8076.9</v>
      </c>
      <c r="P89" s="5">
        <v>7.47</v>
      </c>
      <c r="Q89" s="6">
        <v>13.3</v>
      </c>
      <c r="S89" s="4" t="s">
        <v>2</v>
      </c>
    </row>
    <row r="90" spans="1:19" ht="48" x14ac:dyDescent="0.15">
      <c r="A90" s="1" t="s">
        <v>2822</v>
      </c>
      <c r="B90" s="12" t="s">
        <v>5</v>
      </c>
      <c r="C90" s="11" t="s">
        <v>2821</v>
      </c>
      <c r="D90" s="10">
        <f t="shared" ref="D90:D153" si="4">J90</f>
        <v>14841.3</v>
      </c>
      <c r="E90" s="9">
        <f t="shared" ref="E90:E153" si="5">L90/N90</f>
        <v>0.20954448917488191</v>
      </c>
      <c r="F90" s="8">
        <f t="shared" ref="F90:F153" si="6">J90/L90</f>
        <v>11.225550260948491</v>
      </c>
      <c r="G90" s="8">
        <f t="shared" ref="G90:G153" si="7">I90/Q90</f>
        <v>20.081415929203537</v>
      </c>
      <c r="H90" s="7" t="s">
        <v>2820</v>
      </c>
      <c r="I90" s="5">
        <v>113.46</v>
      </c>
      <c r="J90" s="6">
        <v>14841.3</v>
      </c>
      <c r="K90" s="6">
        <v>1321.5</v>
      </c>
      <c r="L90" s="6">
        <v>1322.1</v>
      </c>
      <c r="M90" s="6">
        <v>5795.6</v>
      </c>
      <c r="N90" s="6">
        <v>6309.4</v>
      </c>
      <c r="P90" s="5">
        <v>5.3</v>
      </c>
      <c r="Q90" s="5">
        <v>5.65</v>
      </c>
      <c r="S90" s="4" t="s">
        <v>2</v>
      </c>
    </row>
    <row r="91" spans="1:19" ht="72" x14ac:dyDescent="0.15">
      <c r="A91" s="1" t="s">
        <v>2819</v>
      </c>
      <c r="B91" s="12" t="s">
        <v>5</v>
      </c>
      <c r="C91" s="11" t="s">
        <v>2818</v>
      </c>
      <c r="D91" s="10">
        <f t="shared" si="4"/>
        <v>14232.2</v>
      </c>
      <c r="E91" s="9">
        <f t="shared" si="5"/>
        <v>0.16271642292822322</v>
      </c>
      <c r="F91" s="8">
        <f t="shared" si="6"/>
        <v>24.50447658402204</v>
      </c>
      <c r="G91" s="8">
        <f t="shared" si="7"/>
        <v>74.395116537180911</v>
      </c>
      <c r="H91" s="7" t="s">
        <v>2817</v>
      </c>
      <c r="I91" s="5">
        <v>67.03</v>
      </c>
      <c r="J91" s="6">
        <v>14232.2</v>
      </c>
      <c r="K91" s="6">
        <v>108</v>
      </c>
      <c r="L91" s="6">
        <v>580.79999999999995</v>
      </c>
      <c r="M91" s="6">
        <v>3082</v>
      </c>
      <c r="N91" s="6">
        <v>3569.4</v>
      </c>
      <c r="P91" s="5">
        <v>-5.26</v>
      </c>
      <c r="Q91" s="14">
        <v>0.90100000000000002</v>
      </c>
      <c r="S91" s="4" t="s">
        <v>2</v>
      </c>
    </row>
    <row r="92" spans="1:19" ht="96" x14ac:dyDescent="0.15">
      <c r="A92" s="1" t="s">
        <v>2816</v>
      </c>
      <c r="B92" s="12" t="s">
        <v>5</v>
      </c>
      <c r="C92" s="11" t="s">
        <v>2815</v>
      </c>
      <c r="D92" s="10">
        <f t="shared" si="4"/>
        <v>14018.1</v>
      </c>
      <c r="E92" s="9">
        <f t="shared" si="5"/>
        <v>-0.31383409889219127</v>
      </c>
      <c r="F92" s="8">
        <f t="shared" si="6"/>
        <v>-60.34481274214378</v>
      </c>
      <c r="G92" s="8">
        <f t="shared" si="7"/>
        <v>-28.865217391304352</v>
      </c>
      <c r="H92" s="7" t="s">
        <v>2814</v>
      </c>
      <c r="I92" s="5">
        <v>66.39</v>
      </c>
      <c r="J92" s="6">
        <v>14018.1</v>
      </c>
      <c r="K92" s="6">
        <v>-573.1</v>
      </c>
      <c r="L92" s="6">
        <v>-232.3</v>
      </c>
      <c r="M92" s="6">
        <v>353.8</v>
      </c>
      <c r="N92" s="6">
        <v>740.2</v>
      </c>
      <c r="P92" s="5">
        <v>-4.18</v>
      </c>
      <c r="Q92" s="5">
        <v>-2.2999999999999998</v>
      </c>
      <c r="S92" s="4" t="s">
        <v>2</v>
      </c>
    </row>
    <row r="93" spans="1:19" ht="108" x14ac:dyDescent="0.15">
      <c r="A93" s="1" t="s">
        <v>2813</v>
      </c>
      <c r="B93" s="12" t="s">
        <v>5</v>
      </c>
      <c r="C93" s="11" t="s">
        <v>2812</v>
      </c>
      <c r="D93" s="10">
        <f t="shared" si="4"/>
        <v>13997.9</v>
      </c>
      <c r="E93" s="9">
        <f t="shared" si="5"/>
        <v>0.19801468307310516</v>
      </c>
      <c r="F93" s="8">
        <f t="shared" si="6"/>
        <v>14.619216710182767</v>
      </c>
      <c r="G93" s="8">
        <f t="shared" si="7"/>
        <v>22.130115424973766</v>
      </c>
      <c r="H93" s="7" t="s">
        <v>2811</v>
      </c>
      <c r="I93" s="5">
        <v>21.09</v>
      </c>
      <c r="J93" s="6">
        <v>13997.9</v>
      </c>
      <c r="K93" s="6">
        <v>882</v>
      </c>
      <c r="L93" s="6">
        <v>957.5</v>
      </c>
      <c r="M93" s="6">
        <v>4591</v>
      </c>
      <c r="N93" s="6">
        <v>4835.5</v>
      </c>
      <c r="P93" s="14">
        <v>7.0999999999999994E-2</v>
      </c>
      <c r="Q93" s="14">
        <v>0.95299999999999996</v>
      </c>
      <c r="S93" s="4" t="s">
        <v>2</v>
      </c>
    </row>
    <row r="94" spans="1:19" ht="72" x14ac:dyDescent="0.15">
      <c r="A94" s="1" t="s">
        <v>2810</v>
      </c>
      <c r="B94" s="12" t="s">
        <v>5</v>
      </c>
      <c r="C94" s="11" t="s">
        <v>2809</v>
      </c>
      <c r="D94" s="10">
        <f t="shared" si="4"/>
        <v>13808.3</v>
      </c>
      <c r="E94" s="9">
        <f t="shared" si="5"/>
        <v>0.20627802690582958</v>
      </c>
      <c r="F94" s="8">
        <f t="shared" si="6"/>
        <v>20.282461809635723</v>
      </c>
      <c r="G94" s="8">
        <f t="shared" si="7"/>
        <v>16.203579418344521</v>
      </c>
      <c r="H94" s="7" t="s">
        <v>2808</v>
      </c>
      <c r="I94" s="5">
        <v>144.86000000000001</v>
      </c>
      <c r="J94" s="6">
        <v>13808.3</v>
      </c>
      <c r="K94" s="6">
        <v>570</v>
      </c>
      <c r="L94" s="6">
        <v>680.8</v>
      </c>
      <c r="M94" s="6">
        <v>2682.7</v>
      </c>
      <c r="N94" s="6">
        <v>3300.4</v>
      </c>
      <c r="P94" s="5">
        <v>4.1900000000000004</v>
      </c>
      <c r="Q94" s="5">
        <v>8.94</v>
      </c>
      <c r="S94" s="4" t="s">
        <v>2</v>
      </c>
    </row>
    <row r="95" spans="1:19" ht="96" x14ac:dyDescent="0.15">
      <c r="A95" s="1" t="s">
        <v>2807</v>
      </c>
      <c r="B95" s="12" t="s">
        <v>5</v>
      </c>
      <c r="C95" s="11" t="s">
        <v>2806</v>
      </c>
      <c r="D95" s="10">
        <f t="shared" si="4"/>
        <v>13253.1</v>
      </c>
      <c r="E95" s="9">
        <f t="shared" si="5"/>
        <v>8.4585655890003705E-2</v>
      </c>
      <c r="F95" s="8">
        <f t="shared" si="6"/>
        <v>11.644934540022847</v>
      </c>
      <c r="G95" s="8">
        <f t="shared" si="7"/>
        <v>13.789575289575291</v>
      </c>
      <c r="H95" s="7" t="s">
        <v>2805</v>
      </c>
      <c r="I95" s="5">
        <v>71.430000000000007</v>
      </c>
      <c r="J95" s="6">
        <v>13253.1</v>
      </c>
      <c r="K95" s="6">
        <v>1011</v>
      </c>
      <c r="L95" s="6">
        <v>1138.0999999999999</v>
      </c>
      <c r="M95" s="6">
        <v>12938</v>
      </c>
      <c r="N95" s="6">
        <v>13455</v>
      </c>
      <c r="P95" s="5">
        <v>3.17</v>
      </c>
      <c r="Q95" s="5">
        <v>5.18</v>
      </c>
      <c r="S95" s="4" t="s">
        <v>2</v>
      </c>
    </row>
    <row r="96" spans="1:19" ht="36" x14ac:dyDescent="0.15">
      <c r="A96" s="1" t="s">
        <v>2804</v>
      </c>
      <c r="B96" s="12" t="s">
        <v>130</v>
      </c>
      <c r="C96" s="11" t="s">
        <v>2803</v>
      </c>
      <c r="D96" s="10">
        <f t="shared" si="4"/>
        <v>13189.2</v>
      </c>
      <c r="E96" s="9">
        <f t="shared" si="5"/>
        <v>-6.7685305591677496</v>
      </c>
      <c r="F96" s="8">
        <f t="shared" si="6"/>
        <v>-25.339481268011529</v>
      </c>
      <c r="G96" s="8">
        <f t="shared" si="7"/>
        <v>-19.262820512820515</v>
      </c>
      <c r="H96" s="7" t="s">
        <v>2802</v>
      </c>
      <c r="I96" s="5">
        <v>18.03</v>
      </c>
      <c r="J96" s="6">
        <v>13189.2</v>
      </c>
      <c r="K96" s="6">
        <v>-935</v>
      </c>
      <c r="L96" s="6">
        <v>-520.5</v>
      </c>
      <c r="M96" s="13">
        <v>0</v>
      </c>
      <c r="N96" s="6">
        <v>76.900000000000006</v>
      </c>
      <c r="P96" s="5">
        <v>-1.25</v>
      </c>
      <c r="Q96" s="14">
        <v>-0.93600000000000005</v>
      </c>
      <c r="S96" s="4" t="s">
        <v>2</v>
      </c>
    </row>
    <row r="97" spans="1:19" ht="120" x14ac:dyDescent="0.15">
      <c r="A97" s="1" t="s">
        <v>2801</v>
      </c>
      <c r="B97" s="12" t="s">
        <v>5</v>
      </c>
      <c r="C97" s="11" t="s">
        <v>2800</v>
      </c>
      <c r="D97" s="10">
        <f t="shared" si="4"/>
        <v>12950.9</v>
      </c>
      <c r="E97" s="9">
        <f t="shared" si="5"/>
        <v>0.30472250947948981</v>
      </c>
      <c r="F97" s="8">
        <f t="shared" si="6"/>
        <v>14.650339366515837</v>
      </c>
      <c r="G97" s="8">
        <f t="shared" si="7"/>
        <v>17.52930056710775</v>
      </c>
      <c r="H97" s="7" t="s">
        <v>2799</v>
      </c>
      <c r="I97" s="5">
        <v>92.73</v>
      </c>
      <c r="J97" s="6">
        <v>12950.9</v>
      </c>
      <c r="K97" s="6">
        <v>824.4</v>
      </c>
      <c r="L97" s="6">
        <v>884</v>
      </c>
      <c r="M97" s="6">
        <v>2813.4</v>
      </c>
      <c r="N97" s="6">
        <v>2901</v>
      </c>
      <c r="P97" s="5">
        <v>1.95</v>
      </c>
      <c r="Q97" s="5">
        <v>5.29</v>
      </c>
      <c r="S97" s="4" t="s">
        <v>2</v>
      </c>
    </row>
    <row r="98" spans="1:19" ht="72" x14ac:dyDescent="0.15">
      <c r="A98" s="1" t="s">
        <v>2798</v>
      </c>
      <c r="B98" s="12" t="s">
        <v>16</v>
      </c>
      <c r="C98" s="11" t="s">
        <v>2797</v>
      </c>
      <c r="D98" s="10">
        <f t="shared" si="4"/>
        <v>12759.3</v>
      </c>
      <c r="E98" s="9">
        <f t="shared" si="5"/>
        <v>2.8604042167461225E-2</v>
      </c>
      <c r="F98" s="8">
        <f t="shared" si="6"/>
        <v>299.51408450704224</v>
      </c>
      <c r="G98" s="8">
        <f t="shared" si="7"/>
        <v>-152.17777777777778</v>
      </c>
      <c r="H98" s="7" t="s">
        <v>2796</v>
      </c>
      <c r="I98" s="5">
        <v>68.48</v>
      </c>
      <c r="J98" s="6">
        <v>12759.3</v>
      </c>
      <c r="K98" s="6">
        <v>-170.6</v>
      </c>
      <c r="L98" s="6">
        <v>42.6</v>
      </c>
      <c r="M98" s="6">
        <v>1105.3</v>
      </c>
      <c r="N98" s="6">
        <v>1489.3</v>
      </c>
      <c r="P98" s="5">
        <v>-1.19</v>
      </c>
      <c r="Q98" s="14">
        <v>-0.45</v>
      </c>
      <c r="S98" s="4" t="s">
        <v>2</v>
      </c>
    </row>
    <row r="99" spans="1:19" ht="96" x14ac:dyDescent="0.15">
      <c r="A99" s="1" t="s">
        <v>2795</v>
      </c>
      <c r="B99" s="12" t="s">
        <v>5</v>
      </c>
      <c r="C99" s="11" t="s">
        <v>2794</v>
      </c>
      <c r="D99" s="10">
        <f t="shared" si="4"/>
        <v>12640.9</v>
      </c>
      <c r="E99" s="9">
        <f t="shared" si="5"/>
        <v>-0.13535983372304494</v>
      </c>
      <c r="F99" s="8">
        <f t="shared" si="6"/>
        <v>-80.875879718490069</v>
      </c>
      <c r="G99" s="8">
        <f t="shared" si="7"/>
        <v>-57.542682926829272</v>
      </c>
      <c r="H99" s="7" t="s">
        <v>2793</v>
      </c>
      <c r="I99" s="5">
        <v>94.37</v>
      </c>
      <c r="J99" s="6">
        <v>12640.9</v>
      </c>
      <c r="K99" s="6">
        <v>-402.2</v>
      </c>
      <c r="L99" s="6">
        <v>-156.30000000000001</v>
      </c>
      <c r="M99" s="6">
        <v>902.6</v>
      </c>
      <c r="N99" s="6">
        <v>1154.7</v>
      </c>
      <c r="P99" s="5">
        <v>-3.21</v>
      </c>
      <c r="Q99" s="5">
        <v>-1.64</v>
      </c>
      <c r="S99" s="4" t="s">
        <v>2</v>
      </c>
    </row>
    <row r="100" spans="1:19" ht="36" x14ac:dyDescent="0.15">
      <c r="A100" s="1" t="s">
        <v>2792</v>
      </c>
      <c r="B100" s="12" t="s">
        <v>5</v>
      </c>
      <c r="C100" s="11" t="s">
        <v>2791</v>
      </c>
      <c r="D100" s="10">
        <f t="shared" si="4"/>
        <v>12100.9</v>
      </c>
      <c r="E100" s="9">
        <f t="shared" si="5"/>
        <v>0.12032203979627346</v>
      </c>
      <c r="F100" s="8">
        <f t="shared" si="6"/>
        <v>7.9537925594846843</v>
      </c>
      <c r="G100" s="8">
        <f t="shared" si="7"/>
        <v>-6.9957081545064366</v>
      </c>
      <c r="H100" s="7" t="s">
        <v>2790</v>
      </c>
      <c r="I100" s="5">
        <v>3.26</v>
      </c>
      <c r="J100" s="6">
        <v>12100.9</v>
      </c>
      <c r="K100" s="6">
        <v>1447</v>
      </c>
      <c r="L100" s="6">
        <v>1521.4</v>
      </c>
      <c r="M100" s="6">
        <v>12644</v>
      </c>
      <c r="N100" s="6">
        <v>12644.4</v>
      </c>
      <c r="P100" s="5">
        <v>2.4700000000000002</v>
      </c>
      <c r="Q100" s="14">
        <v>-0.46600000000000003</v>
      </c>
      <c r="S100" s="4" t="s">
        <v>2</v>
      </c>
    </row>
    <row r="101" spans="1:19" ht="108" x14ac:dyDescent="0.15">
      <c r="A101" s="1" t="s">
        <v>2789</v>
      </c>
      <c r="B101" s="12" t="s">
        <v>5</v>
      </c>
      <c r="C101" s="11" t="s">
        <v>2788</v>
      </c>
      <c r="D101" s="10">
        <f t="shared" si="4"/>
        <v>11955</v>
      </c>
      <c r="E101" s="9">
        <f t="shared" si="5"/>
        <v>0.35281666097644243</v>
      </c>
      <c r="F101" s="8">
        <f t="shared" si="6"/>
        <v>7.7124056512483072</v>
      </c>
      <c r="G101" s="8">
        <f t="shared" si="7"/>
        <v>6.1602620087336248</v>
      </c>
      <c r="H101" s="7" t="s">
        <v>2787</v>
      </c>
      <c r="I101" s="5">
        <v>141.07</v>
      </c>
      <c r="J101" s="6">
        <v>11955</v>
      </c>
      <c r="K101" s="6">
        <v>1608</v>
      </c>
      <c r="L101" s="6">
        <v>1550.1</v>
      </c>
      <c r="M101" s="6">
        <v>4157.8</v>
      </c>
      <c r="N101" s="6">
        <v>4393.5</v>
      </c>
      <c r="P101" s="5">
        <v>-6.06</v>
      </c>
      <c r="Q101" s="6">
        <v>22.9</v>
      </c>
      <c r="S101" s="4" t="s">
        <v>2</v>
      </c>
    </row>
    <row r="102" spans="1:19" ht="72" x14ac:dyDescent="0.15">
      <c r="A102" s="1" t="s">
        <v>2786</v>
      </c>
      <c r="B102" s="12" t="s">
        <v>5</v>
      </c>
      <c r="C102" s="11" t="s">
        <v>2785</v>
      </c>
      <c r="D102" s="10">
        <f t="shared" si="4"/>
        <v>11885.3</v>
      </c>
      <c r="E102" s="9">
        <f t="shared" si="5"/>
        <v>0.11653602625961866</v>
      </c>
      <c r="F102" s="8">
        <f t="shared" si="6"/>
        <v>18.293520086193624</v>
      </c>
      <c r="G102" s="8">
        <f t="shared" si="7"/>
        <v>25.196883852691219</v>
      </c>
      <c r="H102" s="7" t="s">
        <v>2784</v>
      </c>
      <c r="I102" s="5">
        <v>177.89</v>
      </c>
      <c r="J102" s="6">
        <v>11885.3</v>
      </c>
      <c r="K102" s="6">
        <v>502.3</v>
      </c>
      <c r="L102" s="6">
        <v>649.70000000000005</v>
      </c>
      <c r="M102" s="6">
        <v>4829.5</v>
      </c>
      <c r="N102" s="6">
        <v>5575.1</v>
      </c>
      <c r="P102" s="5">
        <v>5.59</v>
      </c>
      <c r="Q102" s="5">
        <v>7.06</v>
      </c>
      <c r="S102" s="4" t="s">
        <v>2</v>
      </c>
    </row>
    <row r="103" spans="1:19" ht="108" x14ac:dyDescent="0.15">
      <c r="A103" s="1" t="s">
        <v>2783</v>
      </c>
      <c r="B103" s="12" t="s">
        <v>5</v>
      </c>
      <c r="C103" s="11" t="s">
        <v>2782</v>
      </c>
      <c r="D103" s="10">
        <f t="shared" si="4"/>
        <v>11405.3</v>
      </c>
      <c r="E103" s="9">
        <f t="shared" si="5"/>
        <v>-0.77148009790029626</v>
      </c>
      <c r="F103" s="8">
        <f t="shared" si="6"/>
        <v>-19.04374686926031</v>
      </c>
      <c r="G103" s="8">
        <f t="shared" si="7"/>
        <v>-23.006430868167204</v>
      </c>
      <c r="H103" s="7" t="s">
        <v>2781</v>
      </c>
      <c r="I103" s="5">
        <v>71.55</v>
      </c>
      <c r="J103" s="6">
        <v>11405.3</v>
      </c>
      <c r="K103" s="6">
        <v>-266.8</v>
      </c>
      <c r="L103" s="6">
        <v>-598.9</v>
      </c>
      <c r="M103" s="6">
        <v>967</v>
      </c>
      <c r="N103" s="6">
        <v>776.3</v>
      </c>
      <c r="P103" s="5">
        <v>-1.61</v>
      </c>
      <c r="Q103" s="5">
        <v>-3.11</v>
      </c>
      <c r="S103" s="4" t="s">
        <v>2</v>
      </c>
    </row>
    <row r="104" spans="1:19" ht="84" x14ac:dyDescent="0.15">
      <c r="A104" s="1" t="s">
        <v>2780</v>
      </c>
      <c r="B104" s="12" t="s">
        <v>5</v>
      </c>
      <c r="C104" s="11" t="s">
        <v>2779</v>
      </c>
      <c r="D104" s="10">
        <f t="shared" si="4"/>
        <v>11365.1</v>
      </c>
      <c r="E104" s="9">
        <f t="shared" si="5"/>
        <v>0.16126456724347066</v>
      </c>
      <c r="F104" s="8">
        <f t="shared" si="6"/>
        <v>10.820813101018757</v>
      </c>
      <c r="G104" s="8">
        <f t="shared" si="7"/>
        <v>12.887882219705551</v>
      </c>
      <c r="H104" s="7" t="s">
        <v>2778</v>
      </c>
      <c r="I104" s="5">
        <v>11.38</v>
      </c>
      <c r="J104" s="6">
        <v>11365.1</v>
      </c>
      <c r="K104" s="6">
        <v>1080.5999999999999</v>
      </c>
      <c r="L104" s="6">
        <v>1050.3</v>
      </c>
      <c r="M104" s="6">
        <v>6575.2</v>
      </c>
      <c r="N104" s="6">
        <v>6512.9</v>
      </c>
      <c r="P104" s="14">
        <v>-0.13</v>
      </c>
      <c r="Q104" s="14">
        <v>0.88300000000000001</v>
      </c>
      <c r="S104" s="4" t="s">
        <v>2</v>
      </c>
    </row>
    <row r="105" spans="1:19" ht="60" x14ac:dyDescent="0.15">
      <c r="A105" s="1" t="s">
        <v>2777</v>
      </c>
      <c r="B105" s="12" t="s">
        <v>5</v>
      </c>
      <c r="C105" s="11" t="s">
        <v>2776</v>
      </c>
      <c r="D105" s="10">
        <f t="shared" si="4"/>
        <v>11324.4</v>
      </c>
      <c r="E105" s="9">
        <f t="shared" si="5"/>
        <v>-4117.4454828660437</v>
      </c>
      <c r="F105" s="8">
        <f t="shared" si="6"/>
        <v>-8.5680562911401985</v>
      </c>
      <c r="G105" s="8">
        <f t="shared" si="7"/>
        <v>-10.455246913580247</v>
      </c>
      <c r="H105" s="7" t="s">
        <v>2775</v>
      </c>
      <c r="I105" s="5">
        <v>67.75</v>
      </c>
      <c r="J105" s="6">
        <v>11324.4</v>
      </c>
      <c r="K105" s="6">
        <v>-1029.8</v>
      </c>
      <c r="L105" s="6">
        <v>-1321.7</v>
      </c>
      <c r="M105" s="13">
        <v>0</v>
      </c>
      <c r="N105" s="14">
        <v>0.32100000000000001</v>
      </c>
      <c r="P105" s="5">
        <v>-5.19</v>
      </c>
      <c r="Q105" s="5">
        <v>-6.48</v>
      </c>
      <c r="S105" s="4" t="s">
        <v>2</v>
      </c>
    </row>
    <row r="106" spans="1:19" ht="24" x14ac:dyDescent="0.15">
      <c r="A106" s="1" t="s">
        <v>2774</v>
      </c>
      <c r="B106" s="12" t="s">
        <v>143</v>
      </c>
      <c r="C106" s="11" t="s">
        <v>2773</v>
      </c>
      <c r="D106" s="10">
        <f t="shared" si="4"/>
        <v>11255.8</v>
      </c>
      <c r="E106" s="9">
        <f t="shared" si="5"/>
        <v>-2.353533899524975E-2</v>
      </c>
      <c r="F106" s="8">
        <f t="shared" si="6"/>
        <v>-344.21406727828742</v>
      </c>
      <c r="G106" s="8">
        <f t="shared" si="7"/>
        <v>448.48305084745766</v>
      </c>
      <c r="H106" s="7" t="s">
        <v>2772</v>
      </c>
      <c r="I106" s="5">
        <v>529.21</v>
      </c>
      <c r="J106" s="6">
        <v>11255.8</v>
      </c>
      <c r="K106" s="6">
        <v>-306</v>
      </c>
      <c r="L106" s="6">
        <v>-32.700000000000003</v>
      </c>
      <c r="M106" s="6">
        <v>740.6</v>
      </c>
      <c r="N106" s="6">
        <v>1389.4</v>
      </c>
      <c r="P106" s="6">
        <v>-13</v>
      </c>
      <c r="Q106" s="5">
        <v>1.18</v>
      </c>
      <c r="S106" s="4" t="s">
        <v>2</v>
      </c>
    </row>
    <row r="107" spans="1:19" ht="108" x14ac:dyDescent="0.15">
      <c r="A107" s="1" t="s">
        <v>2771</v>
      </c>
      <c r="B107" s="12" t="s">
        <v>16</v>
      </c>
      <c r="C107" s="11" t="s">
        <v>2770</v>
      </c>
      <c r="D107" s="10">
        <f t="shared" si="4"/>
        <v>11015.6</v>
      </c>
      <c r="E107" s="9">
        <f t="shared" si="5"/>
        <v>0.31622263426693992</v>
      </c>
      <c r="F107" s="8">
        <f t="shared" si="6"/>
        <v>11.331755992181874</v>
      </c>
      <c r="G107" s="8">
        <f t="shared" si="7"/>
        <v>21.434010152284266</v>
      </c>
      <c r="H107" s="7" t="s">
        <v>2769</v>
      </c>
      <c r="I107" s="5">
        <v>84.45</v>
      </c>
      <c r="J107" s="6">
        <v>11015.6</v>
      </c>
      <c r="K107" s="6">
        <v>770.2</v>
      </c>
      <c r="L107" s="6">
        <v>972.1</v>
      </c>
      <c r="M107" s="6">
        <v>2769.8</v>
      </c>
      <c r="N107" s="6">
        <v>3074.1</v>
      </c>
      <c r="P107" s="5">
        <v>3.08</v>
      </c>
      <c r="Q107" s="5">
        <v>3.94</v>
      </c>
      <c r="S107" s="4" t="s">
        <v>2</v>
      </c>
    </row>
    <row r="108" spans="1:19" ht="120" x14ac:dyDescent="0.15">
      <c r="A108" s="1" t="s">
        <v>2768</v>
      </c>
      <c r="B108" s="12" t="s">
        <v>5</v>
      </c>
      <c r="C108" s="11" t="s">
        <v>2767</v>
      </c>
      <c r="D108" s="10">
        <f t="shared" si="4"/>
        <v>10728.4</v>
      </c>
      <c r="E108" s="9">
        <f t="shared" si="5"/>
        <v>0.24180013367329256</v>
      </c>
      <c r="F108" s="8">
        <f t="shared" si="6"/>
        <v>10.983210483210483</v>
      </c>
      <c r="G108" s="8">
        <f t="shared" si="7"/>
        <v>15.981904761904762</v>
      </c>
      <c r="H108" s="7" t="s">
        <v>2766</v>
      </c>
      <c r="I108" s="5">
        <v>167.81</v>
      </c>
      <c r="J108" s="6">
        <v>10728.4</v>
      </c>
      <c r="K108" s="6">
        <v>886.2</v>
      </c>
      <c r="L108" s="6">
        <v>976.8</v>
      </c>
      <c r="M108" s="6">
        <v>4023.7</v>
      </c>
      <c r="N108" s="6">
        <v>4039.7</v>
      </c>
      <c r="P108" s="5">
        <v>-1.67</v>
      </c>
      <c r="Q108" s="6">
        <v>10.5</v>
      </c>
      <c r="S108" s="4" t="s">
        <v>2</v>
      </c>
    </row>
    <row r="109" spans="1:19" ht="108" x14ac:dyDescent="0.15">
      <c r="A109" s="1" t="s">
        <v>2765</v>
      </c>
      <c r="B109" s="12" t="s">
        <v>5</v>
      </c>
      <c r="C109" s="11" t="s">
        <v>2764</v>
      </c>
      <c r="D109" s="10">
        <f t="shared" si="4"/>
        <v>10714.9</v>
      </c>
      <c r="E109" s="9">
        <f t="shared" si="5"/>
        <v>0.18667455154740784</v>
      </c>
      <c r="F109" s="8">
        <f t="shared" si="6"/>
        <v>37.715241112284403</v>
      </c>
      <c r="G109" s="8">
        <f t="shared" si="7"/>
        <v>59.716417910447753</v>
      </c>
      <c r="H109" s="7" t="s">
        <v>2763</v>
      </c>
      <c r="I109" s="5">
        <v>280.07</v>
      </c>
      <c r="J109" s="6">
        <v>10714.9</v>
      </c>
      <c r="K109" s="6">
        <v>188.7</v>
      </c>
      <c r="L109" s="6">
        <v>284.10000000000002</v>
      </c>
      <c r="M109" s="6">
        <v>1333.8</v>
      </c>
      <c r="N109" s="6">
        <v>1521.9</v>
      </c>
      <c r="P109" s="5">
        <v>4.1399999999999997</v>
      </c>
      <c r="Q109" s="5">
        <v>4.6900000000000004</v>
      </c>
      <c r="S109" s="4" t="s">
        <v>2</v>
      </c>
    </row>
    <row r="110" spans="1:19" ht="72" x14ac:dyDescent="0.15">
      <c r="A110" s="1" t="s">
        <v>2762</v>
      </c>
      <c r="B110" s="12" t="s">
        <v>9</v>
      </c>
      <c r="C110" s="11" t="s">
        <v>2761</v>
      </c>
      <c r="D110" s="10">
        <f t="shared" si="4"/>
        <v>10267.700000000001</v>
      </c>
      <c r="E110" s="9">
        <f t="shared" si="5"/>
        <v>-23.184842883548981</v>
      </c>
      <c r="F110" s="8">
        <f t="shared" si="6"/>
        <v>-8.1860001594514884</v>
      </c>
      <c r="G110" s="8">
        <f t="shared" si="7"/>
        <v>-13.70945945945946</v>
      </c>
      <c r="H110" s="7" t="s">
        <v>2760</v>
      </c>
      <c r="I110" s="5">
        <v>20.29</v>
      </c>
      <c r="J110" s="6">
        <v>10267.700000000001</v>
      </c>
      <c r="K110" s="6">
        <v>-1108.4000000000001</v>
      </c>
      <c r="L110" s="6">
        <v>-1254.3</v>
      </c>
      <c r="M110" s="6">
        <v>20.3</v>
      </c>
      <c r="N110" s="6">
        <v>54.1</v>
      </c>
      <c r="P110" s="5">
        <v>-1</v>
      </c>
      <c r="Q110" s="5">
        <v>-1.48</v>
      </c>
      <c r="S110" s="4" t="s">
        <v>2</v>
      </c>
    </row>
    <row r="111" spans="1:19" ht="84" x14ac:dyDescent="0.15">
      <c r="A111" s="1" t="s">
        <v>2759</v>
      </c>
      <c r="B111" s="12" t="s">
        <v>9</v>
      </c>
      <c r="C111" s="11" t="s">
        <v>2758</v>
      </c>
      <c r="D111" s="10">
        <f t="shared" si="4"/>
        <v>10236.4</v>
      </c>
      <c r="E111" s="9">
        <f t="shared" si="5"/>
        <v>0.19132797464055246</v>
      </c>
      <c r="F111" s="8">
        <f t="shared" si="6"/>
        <v>10.095069033530571</v>
      </c>
      <c r="G111" s="8">
        <f t="shared" si="7"/>
        <v>18.461538461538463</v>
      </c>
      <c r="H111" s="7" t="s">
        <v>2757</v>
      </c>
      <c r="I111" s="5">
        <v>15.6</v>
      </c>
      <c r="J111" s="6">
        <v>10236.4</v>
      </c>
      <c r="K111" s="6">
        <v>544</v>
      </c>
      <c r="L111" s="6">
        <v>1014</v>
      </c>
      <c r="M111" s="6">
        <v>4976</v>
      </c>
      <c r="N111" s="6">
        <v>5299.8</v>
      </c>
      <c r="P111" s="14">
        <v>-0.86299999999999999</v>
      </c>
      <c r="Q111" s="14">
        <v>0.84499999999999997</v>
      </c>
      <c r="S111" s="4" t="s">
        <v>2</v>
      </c>
    </row>
    <row r="112" spans="1:19" ht="108" x14ac:dyDescent="0.15">
      <c r="A112" s="1" t="s">
        <v>2756</v>
      </c>
      <c r="B112" s="12" t="s">
        <v>5</v>
      </c>
      <c r="C112" s="11" t="s">
        <v>2755</v>
      </c>
      <c r="D112" s="10">
        <f t="shared" si="4"/>
        <v>10113.700000000001</v>
      </c>
      <c r="E112" s="9">
        <f t="shared" si="5"/>
        <v>0.31642846666558022</v>
      </c>
      <c r="F112" s="8">
        <f t="shared" si="6"/>
        <v>5.2086831127362627</v>
      </c>
      <c r="G112" s="8">
        <f t="shared" si="7"/>
        <v>2.008</v>
      </c>
      <c r="H112" s="7" t="s">
        <v>2754</v>
      </c>
      <c r="I112" s="5">
        <v>7.53</v>
      </c>
      <c r="J112" s="6">
        <v>10113.700000000001</v>
      </c>
      <c r="K112" s="6">
        <v>1649</v>
      </c>
      <c r="L112" s="6">
        <v>1941.7</v>
      </c>
      <c r="M112" s="6">
        <v>6301</v>
      </c>
      <c r="N112" s="6">
        <v>6136.3</v>
      </c>
      <c r="P112" s="5">
        <v>1.91</v>
      </c>
      <c r="Q112" s="5">
        <v>3.75</v>
      </c>
      <c r="S112" s="4" t="s">
        <v>2</v>
      </c>
    </row>
    <row r="113" spans="1:19" ht="108" x14ac:dyDescent="0.15">
      <c r="A113" s="1" t="s">
        <v>2753</v>
      </c>
      <c r="B113" s="12" t="s">
        <v>9</v>
      </c>
      <c r="C113" s="11" t="s">
        <v>2752</v>
      </c>
      <c r="D113" s="10">
        <f t="shared" si="4"/>
        <v>10076.700000000001</v>
      </c>
      <c r="E113" s="9">
        <f t="shared" si="5"/>
        <v>0.36760830366637387</v>
      </c>
      <c r="F113" s="8">
        <f t="shared" si="6"/>
        <v>12.673500188655515</v>
      </c>
      <c r="G113" s="8">
        <f t="shared" si="7"/>
        <v>18.016260162601625</v>
      </c>
      <c r="H113" s="7" t="s">
        <v>2751</v>
      </c>
      <c r="I113" s="5">
        <v>44.32</v>
      </c>
      <c r="J113" s="6">
        <v>10076.700000000001</v>
      </c>
      <c r="K113" s="6">
        <v>1017.5</v>
      </c>
      <c r="L113" s="6">
        <v>795.1</v>
      </c>
      <c r="M113" s="6">
        <v>2070.8000000000002</v>
      </c>
      <c r="N113" s="6">
        <v>2162.9</v>
      </c>
      <c r="P113" s="5">
        <v>1.84</v>
      </c>
      <c r="Q113" s="5">
        <v>2.46</v>
      </c>
      <c r="S113" s="4" t="s">
        <v>2</v>
      </c>
    </row>
    <row r="114" spans="1:19" ht="108" x14ac:dyDescent="0.15">
      <c r="A114" s="1" t="s">
        <v>2750</v>
      </c>
      <c r="B114" s="12" t="s">
        <v>5</v>
      </c>
      <c r="C114" s="11" t="s">
        <v>2749</v>
      </c>
      <c r="D114" s="10">
        <f t="shared" si="4"/>
        <v>9821.9</v>
      </c>
      <c r="E114" s="9">
        <f t="shared" si="5"/>
        <v>0.38102735681952371</v>
      </c>
      <c r="F114" s="8">
        <f t="shared" si="6"/>
        <v>10.146590909090909</v>
      </c>
      <c r="G114" s="8">
        <f t="shared" si="7"/>
        <v>14.118644067796609</v>
      </c>
      <c r="H114" s="7" t="s">
        <v>2748</v>
      </c>
      <c r="I114" s="5">
        <v>41.65</v>
      </c>
      <c r="J114" s="6">
        <v>9821.9</v>
      </c>
      <c r="K114" s="6">
        <v>850</v>
      </c>
      <c r="L114" s="6">
        <v>968</v>
      </c>
      <c r="M114" s="6">
        <v>2288.1999999999998</v>
      </c>
      <c r="N114" s="6">
        <v>2540.5</v>
      </c>
      <c r="P114" s="5">
        <v>2.38</v>
      </c>
      <c r="Q114" s="5">
        <v>2.95</v>
      </c>
      <c r="S114" s="4" t="s">
        <v>2</v>
      </c>
    </row>
    <row r="115" spans="1:19" ht="108" x14ac:dyDescent="0.15">
      <c r="A115" s="1" t="s">
        <v>2747</v>
      </c>
      <c r="B115" s="12" t="s">
        <v>5</v>
      </c>
      <c r="C115" s="11" t="s">
        <v>2746</v>
      </c>
      <c r="D115" s="10">
        <f t="shared" si="4"/>
        <v>9640.7999999999993</v>
      </c>
      <c r="E115" s="9">
        <f t="shared" si="5"/>
        <v>0.28923371303853856</v>
      </c>
      <c r="F115" s="8">
        <f t="shared" si="6"/>
        <v>9.9656812073599337</v>
      </c>
      <c r="G115" s="8">
        <f t="shared" si="7"/>
        <v>11.402083333333334</v>
      </c>
      <c r="H115" s="7" t="s">
        <v>2745</v>
      </c>
      <c r="I115" s="5">
        <v>54.73</v>
      </c>
      <c r="J115" s="6">
        <v>9640.7999999999993</v>
      </c>
      <c r="K115" s="6">
        <v>794</v>
      </c>
      <c r="L115" s="6">
        <v>967.4</v>
      </c>
      <c r="M115" s="6">
        <v>3094</v>
      </c>
      <c r="N115" s="6">
        <v>3344.7</v>
      </c>
      <c r="P115" s="5">
        <v>2.68</v>
      </c>
      <c r="Q115" s="5">
        <v>4.8</v>
      </c>
      <c r="S115" s="4" t="s">
        <v>2</v>
      </c>
    </row>
    <row r="116" spans="1:19" ht="48" x14ac:dyDescent="0.15">
      <c r="A116" s="1" t="s">
        <v>2744</v>
      </c>
      <c r="B116" s="12" t="s">
        <v>5</v>
      </c>
      <c r="C116" s="11" t="s">
        <v>2743</v>
      </c>
      <c r="D116" s="10">
        <f t="shared" si="4"/>
        <v>9518.7000000000007</v>
      </c>
      <c r="E116" s="9">
        <f t="shared" si="5"/>
        <v>0.4278551942785519</v>
      </c>
      <c r="F116" s="8">
        <f t="shared" si="6"/>
        <v>16.40306737894193</v>
      </c>
      <c r="G116" s="8">
        <f t="shared" si="7"/>
        <v>24.821951219512197</v>
      </c>
      <c r="H116" s="7" t="s">
        <v>2742</v>
      </c>
      <c r="I116" s="5">
        <v>101.77</v>
      </c>
      <c r="J116" s="6">
        <v>9518.7000000000007</v>
      </c>
      <c r="K116" s="6">
        <v>430.7</v>
      </c>
      <c r="L116" s="6">
        <v>580.29999999999995</v>
      </c>
      <c r="M116" s="6">
        <v>1268.9000000000001</v>
      </c>
      <c r="N116" s="6">
        <v>1356.3</v>
      </c>
      <c r="P116" s="5">
        <v>1.65</v>
      </c>
      <c r="Q116" s="5">
        <v>4.0999999999999996</v>
      </c>
      <c r="S116" s="4" t="s">
        <v>2</v>
      </c>
    </row>
    <row r="117" spans="1:19" ht="96" x14ac:dyDescent="0.15">
      <c r="A117" s="1" t="s">
        <v>2741</v>
      </c>
      <c r="B117" s="12" t="s">
        <v>5</v>
      </c>
      <c r="C117" s="11" t="s">
        <v>2740</v>
      </c>
      <c r="D117" s="10">
        <f t="shared" si="4"/>
        <v>9501.7000000000007</v>
      </c>
      <c r="E117" s="9">
        <f t="shared" si="5"/>
        <v>0.35340229513496041</v>
      </c>
      <c r="F117" s="8">
        <f t="shared" si="6"/>
        <v>21.728104276240568</v>
      </c>
      <c r="G117" s="8">
        <f t="shared" si="7"/>
        <v>29.251231527093601</v>
      </c>
      <c r="H117" s="7" t="s">
        <v>2739</v>
      </c>
      <c r="I117" s="5">
        <v>59.38</v>
      </c>
      <c r="J117" s="6">
        <v>9501.7000000000007</v>
      </c>
      <c r="K117" s="6">
        <v>318.5</v>
      </c>
      <c r="L117" s="6">
        <v>437.3</v>
      </c>
      <c r="M117" s="6">
        <v>1216.7</v>
      </c>
      <c r="N117" s="6">
        <v>1237.4000000000001</v>
      </c>
      <c r="P117" s="14">
        <v>0.48699999999999999</v>
      </c>
      <c r="Q117" s="5">
        <v>2.0299999999999998</v>
      </c>
      <c r="S117" s="4" t="s">
        <v>2</v>
      </c>
    </row>
    <row r="118" spans="1:19" ht="48" x14ac:dyDescent="0.15">
      <c r="A118" s="1" t="s">
        <v>2738</v>
      </c>
      <c r="B118" s="12" t="s">
        <v>5</v>
      </c>
      <c r="C118" s="11" t="s">
        <v>2737</v>
      </c>
      <c r="D118" s="10">
        <f t="shared" si="4"/>
        <v>9198.2000000000007</v>
      </c>
      <c r="E118" s="9">
        <f t="shared" si="5"/>
        <v>4.8106171238878156E-2</v>
      </c>
      <c r="F118" s="8">
        <f t="shared" si="6"/>
        <v>13.620909225529397</v>
      </c>
      <c r="G118" s="8">
        <f t="shared" si="7"/>
        <v>25.806451612903228</v>
      </c>
      <c r="H118" s="7" t="s">
        <v>2736</v>
      </c>
      <c r="I118" s="5">
        <v>32</v>
      </c>
      <c r="J118" s="6">
        <v>9198.2000000000007</v>
      </c>
      <c r="K118" s="6">
        <v>650.6</v>
      </c>
      <c r="L118" s="6">
        <v>675.3</v>
      </c>
      <c r="M118" s="6">
        <v>13301.2</v>
      </c>
      <c r="N118" s="6">
        <v>14037.7</v>
      </c>
      <c r="P118" s="14">
        <v>0.51400000000000001</v>
      </c>
      <c r="Q118" s="5">
        <v>1.24</v>
      </c>
      <c r="S118" s="4" t="s">
        <v>2</v>
      </c>
    </row>
    <row r="119" spans="1:19" ht="108" x14ac:dyDescent="0.15">
      <c r="A119" s="1" t="s">
        <v>2735</v>
      </c>
      <c r="B119" s="12" t="s">
        <v>5</v>
      </c>
      <c r="C119" s="11" t="s">
        <v>2734</v>
      </c>
      <c r="D119" s="10">
        <f t="shared" si="4"/>
        <v>9072.2000000000007</v>
      </c>
      <c r="E119" s="9">
        <f t="shared" si="5"/>
        <v>0.72731795286362788</v>
      </c>
      <c r="F119" s="8">
        <f t="shared" si="6"/>
        <v>7.7566689466484284</v>
      </c>
      <c r="G119" s="8">
        <f t="shared" si="7"/>
        <v>9.4</v>
      </c>
      <c r="H119" s="7" t="s">
        <v>2733</v>
      </c>
      <c r="I119" s="5">
        <v>70.03</v>
      </c>
      <c r="J119" s="6">
        <v>9072.2000000000007</v>
      </c>
      <c r="K119" s="6">
        <v>813.3</v>
      </c>
      <c r="L119" s="6">
        <v>1169.5999999999999</v>
      </c>
      <c r="M119" s="6">
        <v>1242.9000000000001</v>
      </c>
      <c r="N119" s="6">
        <v>1608.1</v>
      </c>
      <c r="P119" s="5">
        <v>4.74</v>
      </c>
      <c r="Q119" s="5">
        <v>7.45</v>
      </c>
      <c r="S119" s="4" t="s">
        <v>2</v>
      </c>
    </row>
    <row r="120" spans="1:19" ht="108" x14ac:dyDescent="0.15">
      <c r="A120" s="1" t="s">
        <v>2732</v>
      </c>
      <c r="B120" s="12" t="s">
        <v>5</v>
      </c>
      <c r="C120" s="11" t="s">
        <v>2731</v>
      </c>
      <c r="D120" s="10">
        <f t="shared" si="4"/>
        <v>8955.7999999999993</v>
      </c>
      <c r="E120" s="9">
        <f t="shared" si="5"/>
        <v>0.26048034934497816</v>
      </c>
      <c r="F120" s="8">
        <f t="shared" si="6"/>
        <v>8.3410636118096289</v>
      </c>
      <c r="G120" s="8">
        <f t="shared" si="7"/>
        <v>12.697222222222221</v>
      </c>
      <c r="H120" s="7" t="s">
        <v>2730</v>
      </c>
      <c r="I120" s="5">
        <v>137.13</v>
      </c>
      <c r="J120" s="6">
        <v>8955.7999999999993</v>
      </c>
      <c r="K120" s="6">
        <v>810.9</v>
      </c>
      <c r="L120" s="6">
        <v>1073.7</v>
      </c>
      <c r="M120" s="6">
        <v>3982.6</v>
      </c>
      <c r="N120" s="6">
        <v>4122</v>
      </c>
      <c r="P120" s="5">
        <v>5.16</v>
      </c>
      <c r="Q120" s="6">
        <v>10.8</v>
      </c>
      <c r="S120" s="4" t="s">
        <v>2</v>
      </c>
    </row>
    <row r="121" spans="1:19" ht="84" x14ac:dyDescent="0.15">
      <c r="A121" s="1" t="s">
        <v>2729</v>
      </c>
      <c r="B121" s="12" t="s">
        <v>16</v>
      </c>
      <c r="C121" s="11" t="s">
        <v>2728</v>
      </c>
      <c r="D121" s="10">
        <f t="shared" si="4"/>
        <v>8906.7000000000007</v>
      </c>
      <c r="E121" s="9">
        <f t="shared" si="5"/>
        <v>0.13115125004713601</v>
      </c>
      <c r="F121" s="8">
        <f t="shared" si="6"/>
        <v>25.608683151236345</v>
      </c>
      <c r="G121" s="8">
        <f t="shared" si="7"/>
        <v>59.549114331723025</v>
      </c>
      <c r="H121" s="7" t="s">
        <v>2727</v>
      </c>
      <c r="I121" s="5">
        <v>36.979999999999997</v>
      </c>
      <c r="J121" s="6">
        <v>8906.7000000000007</v>
      </c>
      <c r="K121" s="6">
        <v>168.5</v>
      </c>
      <c r="L121" s="6">
        <v>347.8</v>
      </c>
      <c r="M121" s="6">
        <v>2211</v>
      </c>
      <c r="N121" s="6">
        <v>2651.9</v>
      </c>
      <c r="P121" s="14">
        <v>0.53700000000000003</v>
      </c>
      <c r="Q121" s="14">
        <v>0.621</v>
      </c>
      <c r="S121" s="4" t="s">
        <v>2</v>
      </c>
    </row>
    <row r="122" spans="1:19" ht="72" x14ac:dyDescent="0.15">
      <c r="A122" s="1" t="s">
        <v>2726</v>
      </c>
      <c r="B122" s="12" t="s">
        <v>5</v>
      </c>
      <c r="C122" s="11" t="s">
        <v>2725</v>
      </c>
      <c r="D122" s="10">
        <f t="shared" si="4"/>
        <v>8842</v>
      </c>
      <c r="E122" s="9">
        <f t="shared" si="5"/>
        <v>-65.469026548672559</v>
      </c>
      <c r="F122" s="8">
        <f t="shared" si="6"/>
        <v>-11.951878886185456</v>
      </c>
      <c r="G122" s="8">
        <f t="shared" si="7"/>
        <v>-13.589251439539346</v>
      </c>
      <c r="H122" s="7" t="s">
        <v>2724</v>
      </c>
      <c r="I122" s="5">
        <v>70.8</v>
      </c>
      <c r="J122" s="6">
        <v>8842</v>
      </c>
      <c r="K122" s="6">
        <v>-609.1</v>
      </c>
      <c r="L122" s="6">
        <v>-739.8</v>
      </c>
      <c r="M122" s="6">
        <v>20.9</v>
      </c>
      <c r="N122" s="6">
        <v>11.3</v>
      </c>
      <c r="P122" s="5">
        <v>-4.1900000000000004</v>
      </c>
      <c r="Q122" s="5">
        <v>-5.21</v>
      </c>
      <c r="S122" s="4" t="s">
        <v>2</v>
      </c>
    </row>
    <row r="123" spans="1:19" ht="96" x14ac:dyDescent="0.15">
      <c r="A123" s="1" t="s">
        <v>2723</v>
      </c>
      <c r="B123" s="12" t="s">
        <v>5</v>
      </c>
      <c r="C123" s="11" t="s">
        <v>2722</v>
      </c>
      <c r="D123" s="10">
        <f t="shared" si="4"/>
        <v>8517.1</v>
      </c>
      <c r="E123" s="9">
        <f t="shared" si="5"/>
        <v>0.19571482270392179</v>
      </c>
      <c r="F123" s="8">
        <f t="shared" si="6"/>
        <v>54.526888604353402</v>
      </c>
      <c r="G123" s="8">
        <f t="shared" si="7"/>
        <v>78.948186528497416</v>
      </c>
      <c r="H123" s="7" t="s">
        <v>2721</v>
      </c>
      <c r="I123" s="5">
        <v>152.37</v>
      </c>
      <c r="J123" s="6">
        <v>8517.1</v>
      </c>
      <c r="K123" s="6">
        <v>137.19999999999999</v>
      </c>
      <c r="L123" s="6">
        <v>156.19999999999999</v>
      </c>
      <c r="M123" s="6">
        <v>707.9</v>
      </c>
      <c r="N123" s="6">
        <v>798.1</v>
      </c>
      <c r="P123" s="14">
        <v>2.5000000000000001E-2</v>
      </c>
      <c r="Q123" s="5">
        <v>1.93</v>
      </c>
      <c r="S123" s="4" t="s">
        <v>2</v>
      </c>
    </row>
    <row r="124" spans="1:19" ht="72" x14ac:dyDescent="0.15">
      <c r="A124" s="1" t="s">
        <v>2720</v>
      </c>
      <c r="B124" s="12" t="s">
        <v>5</v>
      </c>
      <c r="C124" s="11" t="s">
        <v>2719</v>
      </c>
      <c r="D124" s="10">
        <f t="shared" si="4"/>
        <v>8511</v>
      </c>
      <c r="E124" s="9">
        <f t="shared" si="5"/>
        <v>-5.6184486373165612</v>
      </c>
      <c r="F124" s="8">
        <f t="shared" si="6"/>
        <v>-15.878731343283581</v>
      </c>
      <c r="G124" s="8">
        <f t="shared" si="7"/>
        <v>-11</v>
      </c>
      <c r="H124" s="7" t="s">
        <v>2718</v>
      </c>
      <c r="I124" s="5">
        <v>66.44</v>
      </c>
      <c r="J124" s="6">
        <v>8511</v>
      </c>
      <c r="K124" s="6">
        <v>-563.29999999999995</v>
      </c>
      <c r="L124" s="6">
        <v>-536</v>
      </c>
      <c r="M124" s="6">
        <v>87.2</v>
      </c>
      <c r="N124" s="6">
        <v>95.4</v>
      </c>
      <c r="P124" s="5">
        <v>-6.32</v>
      </c>
      <c r="Q124" s="5">
        <v>-6.04</v>
      </c>
      <c r="S124" s="4" t="s">
        <v>2</v>
      </c>
    </row>
    <row r="125" spans="1:19" ht="48" x14ac:dyDescent="0.15">
      <c r="A125" s="1" t="s">
        <v>2717</v>
      </c>
      <c r="B125" s="12" t="s">
        <v>16</v>
      </c>
      <c r="C125" s="11" t="s">
        <v>2716</v>
      </c>
      <c r="D125" s="10">
        <f t="shared" si="4"/>
        <v>8474.9</v>
      </c>
      <c r="E125" s="9">
        <f t="shared" si="5"/>
        <v>0.54343643628829352</v>
      </c>
      <c r="F125" s="8">
        <f t="shared" si="6"/>
        <v>23.079793028322438</v>
      </c>
      <c r="G125" s="8">
        <f t="shared" si="7"/>
        <v>31.405063291139239</v>
      </c>
      <c r="H125" s="7" t="s">
        <v>2715</v>
      </c>
      <c r="I125" s="5">
        <v>49.62</v>
      </c>
      <c r="J125" s="6">
        <v>8474.9</v>
      </c>
      <c r="K125" s="6">
        <v>252.6</v>
      </c>
      <c r="L125" s="6">
        <v>367.2</v>
      </c>
      <c r="M125" s="6">
        <v>621.29999999999995</v>
      </c>
      <c r="N125" s="6">
        <v>675.7</v>
      </c>
      <c r="P125" s="5">
        <v>1.25</v>
      </c>
      <c r="Q125" s="5">
        <v>1.58</v>
      </c>
      <c r="S125" s="4" t="s">
        <v>2</v>
      </c>
    </row>
    <row r="126" spans="1:19" ht="60" x14ac:dyDescent="0.15">
      <c r="A126" s="1" t="s">
        <v>2714</v>
      </c>
      <c r="B126" s="12" t="s">
        <v>16</v>
      </c>
      <c r="C126" s="11" t="s">
        <v>2713</v>
      </c>
      <c r="D126" s="10">
        <f t="shared" si="4"/>
        <v>8430.2000000000007</v>
      </c>
      <c r="E126" s="9">
        <f t="shared" si="5"/>
        <v>0.18532061673012404</v>
      </c>
      <c r="F126" s="8">
        <f t="shared" si="6"/>
        <v>17.148494711147276</v>
      </c>
      <c r="G126" s="8">
        <f t="shared" si="7"/>
        <v>29.266355140186917</v>
      </c>
      <c r="H126" s="7" t="s">
        <v>2712</v>
      </c>
      <c r="I126" s="5">
        <v>313.14999999999998</v>
      </c>
      <c r="J126" s="6">
        <v>8430.2000000000007</v>
      </c>
      <c r="K126" s="6">
        <v>417.6</v>
      </c>
      <c r="L126" s="6">
        <v>491.6</v>
      </c>
      <c r="M126" s="6">
        <v>2557.5</v>
      </c>
      <c r="N126" s="6">
        <v>2652.7</v>
      </c>
      <c r="P126" s="6">
        <v>-24.6</v>
      </c>
      <c r="Q126" s="6">
        <v>10.7</v>
      </c>
      <c r="S126" s="4" t="s">
        <v>2</v>
      </c>
    </row>
    <row r="127" spans="1:19" ht="96" x14ac:dyDescent="0.15">
      <c r="A127" s="1" t="s">
        <v>2711</v>
      </c>
      <c r="B127" s="12" t="s">
        <v>5</v>
      </c>
      <c r="C127" s="11" t="s">
        <v>2710</v>
      </c>
      <c r="D127" s="10">
        <f t="shared" si="4"/>
        <v>8391.2000000000007</v>
      </c>
      <c r="E127" s="9">
        <f t="shared" si="5"/>
        <v>0.30212367270455964</v>
      </c>
      <c r="F127" s="8">
        <f t="shared" si="6"/>
        <v>17.347942939838745</v>
      </c>
      <c r="G127" s="8">
        <f t="shared" si="7"/>
        <v>26.373472949389178</v>
      </c>
      <c r="H127" s="7" t="s">
        <v>2709</v>
      </c>
      <c r="I127" s="5">
        <v>151.12</v>
      </c>
      <c r="J127" s="6">
        <v>8391.2000000000007</v>
      </c>
      <c r="K127" s="6">
        <v>192.9</v>
      </c>
      <c r="L127" s="6">
        <v>483.7</v>
      </c>
      <c r="M127" s="6">
        <v>2182</v>
      </c>
      <c r="N127" s="6">
        <v>1601</v>
      </c>
      <c r="P127" s="5">
        <v>-4.45</v>
      </c>
      <c r="Q127" s="5">
        <v>5.73</v>
      </c>
      <c r="S127" s="4" t="s">
        <v>2</v>
      </c>
    </row>
    <row r="128" spans="1:19" ht="108" x14ac:dyDescent="0.15">
      <c r="A128" s="1" t="s">
        <v>2708</v>
      </c>
      <c r="B128" s="12" t="s">
        <v>9</v>
      </c>
      <c r="C128" s="11" t="s">
        <v>2707</v>
      </c>
      <c r="D128" s="10">
        <f t="shared" si="4"/>
        <v>8138.7</v>
      </c>
      <c r="E128" s="9">
        <f t="shared" si="5"/>
        <v>0.17684356814036306</v>
      </c>
      <c r="F128" s="8">
        <f t="shared" si="6"/>
        <v>13.324656188605109</v>
      </c>
      <c r="G128" s="8">
        <f t="shared" si="7"/>
        <v>20.81</v>
      </c>
      <c r="H128" s="7" t="s">
        <v>2706</v>
      </c>
      <c r="I128" s="5">
        <v>41.62</v>
      </c>
      <c r="J128" s="6">
        <v>8138.7</v>
      </c>
      <c r="K128" s="6">
        <v>585</v>
      </c>
      <c r="L128" s="6">
        <v>610.79999999999995</v>
      </c>
      <c r="M128" s="6">
        <v>3438.9</v>
      </c>
      <c r="N128" s="6">
        <v>3453.9</v>
      </c>
      <c r="P128" s="14">
        <v>-0.158</v>
      </c>
      <c r="Q128" s="5">
        <v>2</v>
      </c>
      <c r="S128" s="4" t="s">
        <v>2</v>
      </c>
    </row>
    <row r="129" spans="1:19" ht="72" x14ac:dyDescent="0.15">
      <c r="A129" s="1" t="s">
        <v>2705</v>
      </c>
      <c r="B129" s="12" t="s">
        <v>5</v>
      </c>
      <c r="C129" s="11" t="s">
        <v>2704</v>
      </c>
      <c r="D129" s="10">
        <f t="shared" si="4"/>
        <v>7723.8</v>
      </c>
      <c r="E129" s="9">
        <f t="shared" si="5"/>
        <v>0.15625723260042984</v>
      </c>
      <c r="F129" s="8">
        <f t="shared" si="6"/>
        <v>16.343207786711808</v>
      </c>
      <c r="G129" s="8">
        <f t="shared" si="7"/>
        <v>-21.199186991869919</v>
      </c>
      <c r="H129" s="7" t="s">
        <v>2703</v>
      </c>
      <c r="I129" s="5">
        <v>10.43</v>
      </c>
      <c r="J129" s="6">
        <v>7723.8</v>
      </c>
      <c r="K129" s="6">
        <v>460.7</v>
      </c>
      <c r="L129" s="6">
        <v>472.6</v>
      </c>
      <c r="M129" s="6">
        <v>3083.1</v>
      </c>
      <c r="N129" s="6">
        <v>3024.5</v>
      </c>
      <c r="P129" s="5">
        <v>-1.32</v>
      </c>
      <c r="Q129" s="14">
        <v>-0.49199999999999999</v>
      </c>
      <c r="S129" s="4" t="s">
        <v>2</v>
      </c>
    </row>
    <row r="130" spans="1:19" ht="24" x14ac:dyDescent="0.15">
      <c r="A130" s="1" t="s">
        <v>2702</v>
      </c>
      <c r="B130" s="12" t="s">
        <v>5</v>
      </c>
      <c r="C130" s="11" t="s">
        <v>2701</v>
      </c>
      <c r="D130" s="10">
        <f t="shared" si="4"/>
        <v>7591.7</v>
      </c>
      <c r="E130" s="9">
        <f t="shared" si="5"/>
        <v>0.41077144686299616</v>
      </c>
      <c r="F130" s="8">
        <f t="shared" si="6"/>
        <v>14.789986362750829</v>
      </c>
      <c r="G130" s="8">
        <f t="shared" si="7"/>
        <v>21.802469135802468</v>
      </c>
      <c r="H130" s="7" t="s">
        <v>2700</v>
      </c>
      <c r="I130" s="5">
        <v>35.32</v>
      </c>
      <c r="J130" s="6">
        <v>7591.7</v>
      </c>
      <c r="K130" s="6">
        <v>368.4</v>
      </c>
      <c r="L130" s="6">
        <v>513.29999999999995</v>
      </c>
      <c r="M130" s="6">
        <v>1039.8</v>
      </c>
      <c r="N130" s="6">
        <v>1249.5999999999999</v>
      </c>
      <c r="P130" s="14">
        <v>0.622</v>
      </c>
      <c r="Q130" s="5">
        <v>1.62</v>
      </c>
      <c r="S130" s="4" t="s">
        <v>2</v>
      </c>
    </row>
    <row r="131" spans="1:19" ht="36" x14ac:dyDescent="0.15">
      <c r="A131" s="1" t="s">
        <v>2699</v>
      </c>
      <c r="B131" s="12" t="s">
        <v>143</v>
      </c>
      <c r="C131" s="11" t="s">
        <v>2698</v>
      </c>
      <c r="D131" s="10">
        <f t="shared" si="4"/>
        <v>7468.5</v>
      </c>
      <c r="E131" s="9">
        <f t="shared" si="5"/>
        <v>0.16648114850015697</v>
      </c>
      <c r="F131" s="8">
        <f t="shared" si="6"/>
        <v>12.803874507114694</v>
      </c>
      <c r="G131" s="8">
        <f t="shared" si="7"/>
        <v>23.081570996978851</v>
      </c>
      <c r="H131" s="7" t="s">
        <v>2697</v>
      </c>
      <c r="I131" s="5">
        <v>15.28</v>
      </c>
      <c r="J131" s="6">
        <v>7468.5</v>
      </c>
      <c r="K131" s="6">
        <v>669</v>
      </c>
      <c r="L131" s="6">
        <v>583.29999999999995</v>
      </c>
      <c r="M131" s="6">
        <v>3288.1</v>
      </c>
      <c r="N131" s="6">
        <v>3503.7</v>
      </c>
      <c r="P131" s="5">
        <v>-1.36</v>
      </c>
      <c r="Q131" s="14">
        <v>0.66200000000000003</v>
      </c>
      <c r="S131" s="4" t="s">
        <v>2</v>
      </c>
    </row>
    <row r="132" spans="1:19" ht="72" x14ac:dyDescent="0.15">
      <c r="A132" s="1" t="s">
        <v>2696</v>
      </c>
      <c r="B132" s="12" t="s">
        <v>5</v>
      </c>
      <c r="C132" s="11" t="s">
        <v>2695</v>
      </c>
      <c r="D132" s="10">
        <f t="shared" si="4"/>
        <v>7428</v>
      </c>
      <c r="E132" s="9">
        <f t="shared" si="5"/>
        <v>0.25853844686128602</v>
      </c>
      <c r="F132" s="8">
        <f t="shared" si="6"/>
        <v>27.40959409594096</v>
      </c>
      <c r="G132" s="8">
        <f t="shared" si="7"/>
        <v>71.264150943396231</v>
      </c>
      <c r="H132" s="7" t="s">
        <v>2694</v>
      </c>
      <c r="I132" s="5">
        <v>75.540000000000006</v>
      </c>
      <c r="J132" s="6">
        <v>7428</v>
      </c>
      <c r="K132" s="6">
        <v>66.7</v>
      </c>
      <c r="L132" s="6">
        <v>271</v>
      </c>
      <c r="M132" s="6">
        <v>741.2</v>
      </c>
      <c r="N132" s="6">
        <v>1048.2</v>
      </c>
      <c r="P132" s="14">
        <v>0.873</v>
      </c>
      <c r="Q132" s="5">
        <v>1.06</v>
      </c>
      <c r="S132" s="4" t="s">
        <v>2</v>
      </c>
    </row>
    <row r="133" spans="1:19" ht="108" x14ac:dyDescent="0.15">
      <c r="A133" s="1" t="s">
        <v>2693</v>
      </c>
      <c r="B133" s="12" t="s">
        <v>9</v>
      </c>
      <c r="C133" s="11" t="s">
        <v>2692</v>
      </c>
      <c r="D133" s="10">
        <f t="shared" si="4"/>
        <v>7243.9</v>
      </c>
      <c r="E133" s="9">
        <f t="shared" si="5"/>
        <v>0.26075809786354237</v>
      </c>
      <c r="F133" s="8">
        <f t="shared" si="6"/>
        <v>7.6582091130140606</v>
      </c>
      <c r="G133" s="8">
        <f t="shared" si="7"/>
        <v>7.2297297297297298</v>
      </c>
      <c r="H133" s="7" t="s">
        <v>2691</v>
      </c>
      <c r="I133" s="5">
        <v>107</v>
      </c>
      <c r="J133" s="6">
        <v>7243.9</v>
      </c>
      <c r="K133" s="6">
        <v>887.9</v>
      </c>
      <c r="L133" s="6">
        <v>945.9</v>
      </c>
      <c r="M133" s="6">
        <v>3190</v>
      </c>
      <c r="N133" s="6">
        <v>3627.5</v>
      </c>
      <c r="P133" s="5">
        <v>-7.26</v>
      </c>
      <c r="Q133" s="6">
        <v>14.8</v>
      </c>
      <c r="S133" s="4" t="s">
        <v>2</v>
      </c>
    </row>
    <row r="134" spans="1:19" ht="72" x14ac:dyDescent="0.15">
      <c r="A134" s="1" t="s">
        <v>2690</v>
      </c>
      <c r="B134" s="12" t="s">
        <v>5</v>
      </c>
      <c r="C134" s="11" t="s">
        <v>2689</v>
      </c>
      <c r="D134" s="10">
        <f t="shared" si="4"/>
        <v>7095.9</v>
      </c>
      <c r="E134" s="9">
        <f t="shared" si="5"/>
        <v>0.15748508575689785</v>
      </c>
      <c r="F134" s="8">
        <f t="shared" si="6"/>
        <v>21</v>
      </c>
      <c r="G134" s="8">
        <f t="shared" si="7"/>
        <v>114.73282442748092</v>
      </c>
      <c r="H134" s="7" t="s">
        <v>2688</v>
      </c>
      <c r="I134" s="5">
        <v>75.150000000000006</v>
      </c>
      <c r="J134" s="6">
        <v>7095.9</v>
      </c>
      <c r="K134" s="6">
        <v>231.2</v>
      </c>
      <c r="L134" s="6">
        <v>337.9</v>
      </c>
      <c r="M134" s="6">
        <v>1969.6</v>
      </c>
      <c r="N134" s="6">
        <v>2145.6</v>
      </c>
      <c r="P134" s="14">
        <v>-0.17</v>
      </c>
      <c r="Q134" s="14">
        <v>0.65500000000000003</v>
      </c>
      <c r="S134" s="4" t="s">
        <v>2</v>
      </c>
    </row>
    <row r="135" spans="1:19" ht="108" x14ac:dyDescent="0.15">
      <c r="A135" s="1" t="s">
        <v>2687</v>
      </c>
      <c r="B135" s="12" t="s">
        <v>5</v>
      </c>
      <c r="C135" s="11" t="s">
        <v>2686</v>
      </c>
      <c r="D135" s="10">
        <f t="shared" si="4"/>
        <v>6935.5</v>
      </c>
      <c r="E135" s="9">
        <f t="shared" si="5"/>
        <v>2.5825130283729011E-2</v>
      </c>
      <c r="F135" s="8">
        <f t="shared" si="6"/>
        <v>311.00896860986546</v>
      </c>
      <c r="G135" s="8">
        <f t="shared" si="7"/>
        <v>-97.685314685314694</v>
      </c>
      <c r="H135" s="7" t="s">
        <v>2685</v>
      </c>
      <c r="I135" s="5">
        <v>139.69</v>
      </c>
      <c r="J135" s="6">
        <v>6935.5</v>
      </c>
      <c r="K135" s="6">
        <v>-187.9</v>
      </c>
      <c r="L135" s="6">
        <v>22.3</v>
      </c>
      <c r="M135" s="6">
        <v>561.29999999999995</v>
      </c>
      <c r="N135" s="6">
        <v>863.5</v>
      </c>
      <c r="P135" s="5">
        <v>-4.66</v>
      </c>
      <c r="Q135" s="5">
        <v>-1.43</v>
      </c>
      <c r="S135" s="4" t="s">
        <v>2</v>
      </c>
    </row>
    <row r="136" spans="1:19" ht="84" x14ac:dyDescent="0.15">
      <c r="A136" s="1" t="s">
        <v>2684</v>
      </c>
      <c r="B136" s="12" t="s">
        <v>5</v>
      </c>
      <c r="C136" s="11" t="s">
        <v>2683</v>
      </c>
      <c r="D136" s="10">
        <f t="shared" si="4"/>
        <v>6830.4</v>
      </c>
      <c r="E136" s="9">
        <f t="shared" si="5"/>
        <v>5.5865921787709501E-2</v>
      </c>
      <c r="F136" s="8">
        <f t="shared" si="6"/>
        <v>145.32765957446807</v>
      </c>
      <c r="G136" s="8">
        <f t="shared" si="7"/>
        <v>-27.58241758241758</v>
      </c>
      <c r="H136" s="7" t="s">
        <v>2682</v>
      </c>
      <c r="I136" s="5">
        <v>75.3</v>
      </c>
      <c r="J136" s="6">
        <v>6830.4</v>
      </c>
      <c r="K136" s="6">
        <v>954.9</v>
      </c>
      <c r="L136" s="6">
        <v>47</v>
      </c>
      <c r="M136" s="6">
        <v>1779.2</v>
      </c>
      <c r="N136" s="6">
        <v>841.3</v>
      </c>
      <c r="P136" s="5">
        <v>8.94</v>
      </c>
      <c r="Q136" s="5">
        <v>-2.73</v>
      </c>
      <c r="S136" s="4" t="s">
        <v>2</v>
      </c>
    </row>
    <row r="137" spans="1:19" ht="24" x14ac:dyDescent="0.15">
      <c r="A137" s="1" t="s">
        <v>2681</v>
      </c>
      <c r="B137" s="12" t="s">
        <v>9</v>
      </c>
      <c r="C137" s="11" t="s">
        <v>2680</v>
      </c>
      <c r="D137" s="10">
        <f t="shared" si="4"/>
        <v>6700.6</v>
      </c>
      <c r="E137" s="9">
        <f t="shared" si="5"/>
        <v>2.3611393296992595E-2</v>
      </c>
      <c r="F137" s="8">
        <f t="shared" si="6"/>
        <v>6.1338337605272795</v>
      </c>
      <c r="G137" s="8">
        <f t="shared" si="7"/>
        <v>11.36694214876033</v>
      </c>
      <c r="H137" s="7" t="s">
        <v>2679</v>
      </c>
      <c r="I137" s="5">
        <v>137.54</v>
      </c>
      <c r="J137" s="6">
        <v>6700.6</v>
      </c>
      <c r="K137" s="6">
        <v>1457</v>
      </c>
      <c r="L137" s="6">
        <v>1092.4000000000001</v>
      </c>
      <c r="M137" s="6">
        <v>42842</v>
      </c>
      <c r="N137" s="6">
        <v>46265.8</v>
      </c>
      <c r="P137" s="6">
        <v>16.2</v>
      </c>
      <c r="Q137" s="6">
        <v>12.1</v>
      </c>
      <c r="S137" s="4" t="s">
        <v>2</v>
      </c>
    </row>
    <row r="138" spans="1:19" ht="60" x14ac:dyDescent="0.15">
      <c r="A138" s="1" t="s">
        <v>2678</v>
      </c>
      <c r="B138" s="12" t="s">
        <v>5</v>
      </c>
      <c r="C138" s="11" t="s">
        <v>2677</v>
      </c>
      <c r="D138" s="10">
        <f t="shared" si="4"/>
        <v>6478.1</v>
      </c>
      <c r="E138" s="9">
        <f t="shared" si="5"/>
        <v>-0.78428290766208253</v>
      </c>
      <c r="F138" s="8">
        <f t="shared" si="6"/>
        <v>-32.455410821643291</v>
      </c>
      <c r="G138" s="8">
        <f t="shared" si="7"/>
        <v>-33.471380471380471</v>
      </c>
      <c r="H138" s="7" t="s">
        <v>2676</v>
      </c>
      <c r="I138" s="5">
        <v>99.41</v>
      </c>
      <c r="J138" s="6">
        <v>6478.1</v>
      </c>
      <c r="K138" s="6">
        <v>-184.8</v>
      </c>
      <c r="L138" s="6">
        <v>-199.6</v>
      </c>
      <c r="M138" s="6">
        <v>174.3</v>
      </c>
      <c r="N138" s="6">
        <v>254.5</v>
      </c>
      <c r="P138" s="5">
        <v>-3.11</v>
      </c>
      <c r="Q138" s="5">
        <v>-2.97</v>
      </c>
      <c r="S138" s="4" t="s">
        <v>2</v>
      </c>
    </row>
    <row r="139" spans="1:19" ht="48" x14ac:dyDescent="0.15">
      <c r="A139" s="1" t="s">
        <v>2675</v>
      </c>
      <c r="B139" s="12" t="s">
        <v>5</v>
      </c>
      <c r="C139" s="11" t="s">
        <v>2674</v>
      </c>
      <c r="D139" s="10">
        <f t="shared" si="4"/>
        <v>6472.8</v>
      </c>
      <c r="E139" s="9">
        <f t="shared" si="5"/>
        <v>-10.355932203389832</v>
      </c>
      <c r="F139" s="8">
        <f t="shared" si="6"/>
        <v>-17.656301145662848</v>
      </c>
      <c r="G139" s="8">
        <f t="shared" si="7"/>
        <v>-19.824380165289256</v>
      </c>
      <c r="H139" s="7" t="s">
        <v>2673</v>
      </c>
      <c r="I139" s="5">
        <v>95.95</v>
      </c>
      <c r="J139" s="6">
        <v>6472.8</v>
      </c>
      <c r="K139" s="6">
        <v>-368.8</v>
      </c>
      <c r="L139" s="6">
        <v>-366.6</v>
      </c>
      <c r="M139" s="6">
        <v>56.6</v>
      </c>
      <c r="N139" s="6">
        <v>35.4</v>
      </c>
      <c r="P139" s="5">
        <v>-5.36</v>
      </c>
      <c r="Q139" s="5">
        <v>-4.84</v>
      </c>
      <c r="S139" s="4" t="s">
        <v>2</v>
      </c>
    </row>
    <row r="140" spans="1:19" ht="60" x14ac:dyDescent="0.15">
      <c r="A140" s="1" t="s">
        <v>2672</v>
      </c>
      <c r="B140" s="12" t="s">
        <v>9</v>
      </c>
      <c r="C140" s="11" t="s">
        <v>2671</v>
      </c>
      <c r="D140" s="10">
        <f t="shared" si="4"/>
        <v>6426.6</v>
      </c>
      <c r="E140" s="9" t="e">
        <f t="shared" si="5"/>
        <v>#DIV/0!</v>
      </c>
      <c r="F140" s="8">
        <f t="shared" si="6"/>
        <v>-26.644278606965177</v>
      </c>
      <c r="G140" s="8">
        <f t="shared" si="7"/>
        <v>-27.247809762202753</v>
      </c>
      <c r="H140" s="7" t="s">
        <v>2670</v>
      </c>
      <c r="I140" s="5">
        <v>217.71</v>
      </c>
      <c r="J140" s="6">
        <v>6426.6</v>
      </c>
      <c r="K140" s="6">
        <v>-159.80000000000001</v>
      </c>
      <c r="L140" s="6">
        <v>-241.2</v>
      </c>
      <c r="M140" s="13">
        <v>0</v>
      </c>
      <c r="N140" s="13">
        <v>0</v>
      </c>
      <c r="P140" s="6">
        <v>-11.1</v>
      </c>
      <c r="Q140" s="5">
        <v>-7.99</v>
      </c>
      <c r="S140" s="4" t="s">
        <v>2</v>
      </c>
    </row>
    <row r="141" spans="1:19" ht="72" x14ac:dyDescent="0.15">
      <c r="A141" s="1" t="s">
        <v>2669</v>
      </c>
      <c r="B141" s="12" t="s">
        <v>143</v>
      </c>
      <c r="C141" s="11" t="s">
        <v>2668</v>
      </c>
      <c r="D141" s="10">
        <f t="shared" si="4"/>
        <v>6423.3</v>
      </c>
      <c r="E141" s="9">
        <f t="shared" si="5"/>
        <v>0.51088497789640497</v>
      </c>
      <c r="F141" s="8">
        <f t="shared" si="6"/>
        <v>10.487020408163266</v>
      </c>
      <c r="G141" s="8">
        <f t="shared" si="7"/>
        <v>16.963123644251628</v>
      </c>
      <c r="H141" s="7" t="s">
        <v>2667</v>
      </c>
      <c r="I141" s="5">
        <v>15.64</v>
      </c>
      <c r="J141" s="6">
        <v>6423.3</v>
      </c>
      <c r="K141" s="6">
        <v>544.5</v>
      </c>
      <c r="L141" s="6">
        <v>612.5</v>
      </c>
      <c r="M141" s="6">
        <v>1150.4000000000001</v>
      </c>
      <c r="N141" s="6">
        <v>1198.9000000000001</v>
      </c>
      <c r="P141" s="14">
        <v>0.19500000000000001</v>
      </c>
      <c r="Q141" s="14">
        <v>0.92200000000000004</v>
      </c>
      <c r="S141" s="4" t="s">
        <v>2</v>
      </c>
    </row>
    <row r="142" spans="1:19" ht="72" x14ac:dyDescent="0.15">
      <c r="A142" s="1" t="s">
        <v>2666</v>
      </c>
      <c r="B142" s="12" t="s">
        <v>78</v>
      </c>
      <c r="C142" s="11" t="s">
        <v>2665</v>
      </c>
      <c r="D142" s="10">
        <f t="shared" si="4"/>
        <v>6417.7</v>
      </c>
      <c r="E142" s="9">
        <f t="shared" si="5"/>
        <v>0.26254933185626256</v>
      </c>
      <c r="F142" s="8">
        <f t="shared" si="6"/>
        <v>16.924314345991561</v>
      </c>
      <c r="G142" s="8">
        <f t="shared" si="7"/>
        <v>32.518409425625919</v>
      </c>
      <c r="H142" s="7" t="s">
        <v>2664</v>
      </c>
      <c r="I142" s="5">
        <v>22.08</v>
      </c>
      <c r="J142" s="6">
        <v>6417.7</v>
      </c>
      <c r="K142" s="6">
        <v>312</v>
      </c>
      <c r="L142" s="6">
        <v>379.2</v>
      </c>
      <c r="M142" s="6">
        <v>1373.2</v>
      </c>
      <c r="N142" s="6">
        <v>1444.3</v>
      </c>
      <c r="P142" s="14">
        <v>0.59699999999999998</v>
      </c>
      <c r="Q142" s="14">
        <v>0.67900000000000005</v>
      </c>
      <c r="S142" s="4" t="s">
        <v>2</v>
      </c>
    </row>
    <row r="143" spans="1:19" ht="48" x14ac:dyDescent="0.15">
      <c r="A143" s="1" t="s">
        <v>2663</v>
      </c>
      <c r="B143" s="12" t="s">
        <v>5</v>
      </c>
      <c r="C143" s="11" t="s">
        <v>2662</v>
      </c>
      <c r="D143" s="10">
        <f t="shared" si="4"/>
        <v>6400.4</v>
      </c>
      <c r="E143" s="9">
        <f t="shared" si="5"/>
        <v>0.16324719973383606</v>
      </c>
      <c r="F143" s="8">
        <f t="shared" si="6"/>
        <v>43.480978260869563</v>
      </c>
      <c r="G143" s="8">
        <f t="shared" si="7"/>
        <v>795.00000000000011</v>
      </c>
      <c r="H143" s="7" t="s">
        <v>2661</v>
      </c>
      <c r="I143" s="5">
        <v>23.85</v>
      </c>
      <c r="J143" s="6">
        <v>6400.4</v>
      </c>
      <c r="K143" s="6">
        <v>-53</v>
      </c>
      <c r="L143" s="6">
        <v>147.19999999999999</v>
      </c>
      <c r="M143" s="6">
        <v>649.1</v>
      </c>
      <c r="N143" s="6">
        <v>901.7</v>
      </c>
      <c r="P143" s="5">
        <v>-6.49</v>
      </c>
      <c r="Q143" s="14">
        <v>0.03</v>
      </c>
      <c r="S143" s="4" t="s">
        <v>2</v>
      </c>
    </row>
    <row r="144" spans="1:19" ht="24" x14ac:dyDescent="0.15">
      <c r="A144" s="1" t="s">
        <v>2660</v>
      </c>
      <c r="B144" s="12" t="s">
        <v>78</v>
      </c>
      <c r="C144" s="11" t="s">
        <v>2659</v>
      </c>
      <c r="D144" s="10">
        <f t="shared" si="4"/>
        <v>6226.2</v>
      </c>
      <c r="E144" s="9" t="e">
        <f t="shared" si="5"/>
        <v>#VALUE!</v>
      </c>
      <c r="F144" s="8" t="e">
        <f t="shared" si="6"/>
        <v>#VALUE!</v>
      </c>
      <c r="G144" s="8" t="e">
        <f t="shared" si="7"/>
        <v>#VALUE!</v>
      </c>
      <c r="H144" s="7" t="s">
        <v>2658</v>
      </c>
      <c r="I144" s="5">
        <v>12.6</v>
      </c>
      <c r="J144" s="6">
        <v>6226.2</v>
      </c>
      <c r="K144" s="5">
        <v>-3.69</v>
      </c>
      <c r="L144" s="15" t="s">
        <v>27</v>
      </c>
      <c r="M144" s="13">
        <v>0</v>
      </c>
      <c r="N144" s="15" t="s">
        <v>27</v>
      </c>
      <c r="P144" s="14">
        <v>-7.0000000000000001E-3</v>
      </c>
      <c r="Q144" s="15" t="s">
        <v>27</v>
      </c>
      <c r="S144" s="4" t="s">
        <v>2</v>
      </c>
    </row>
    <row r="145" spans="1:19" ht="108" x14ac:dyDescent="0.15">
      <c r="A145" s="1" t="s">
        <v>2657</v>
      </c>
      <c r="B145" s="12" t="s">
        <v>1104</v>
      </c>
      <c r="C145" s="11" t="s">
        <v>2656</v>
      </c>
      <c r="D145" s="10">
        <f t="shared" si="4"/>
        <v>6208.7</v>
      </c>
      <c r="E145" s="9">
        <f t="shared" si="5"/>
        <v>0.21944788589218206</v>
      </c>
      <c r="F145" s="8">
        <f t="shared" si="6"/>
        <v>8.9876954255935146</v>
      </c>
      <c r="G145" s="8">
        <f t="shared" si="7"/>
        <v>13.74262101534829</v>
      </c>
      <c r="H145" s="7" t="s">
        <v>2655</v>
      </c>
      <c r="I145" s="5">
        <v>11.64</v>
      </c>
      <c r="J145" s="6">
        <v>6208.7</v>
      </c>
      <c r="K145" s="6">
        <v>623.79999999999995</v>
      </c>
      <c r="L145" s="6">
        <v>690.8</v>
      </c>
      <c r="M145" s="6">
        <v>2935</v>
      </c>
      <c r="N145" s="6">
        <v>3147.9</v>
      </c>
      <c r="P145" s="14">
        <v>1.6E-2</v>
      </c>
      <c r="Q145" s="14">
        <v>0.84699999999999998</v>
      </c>
      <c r="S145" s="4" t="s">
        <v>2</v>
      </c>
    </row>
    <row r="146" spans="1:19" ht="48" x14ac:dyDescent="0.15">
      <c r="A146" s="1" t="s">
        <v>2654</v>
      </c>
      <c r="B146" s="12" t="s">
        <v>5</v>
      </c>
      <c r="C146" s="11" t="s">
        <v>2653</v>
      </c>
      <c r="D146" s="10">
        <f t="shared" si="4"/>
        <v>6157</v>
      </c>
      <c r="E146" s="9">
        <f t="shared" si="5"/>
        <v>0.19425434308490638</v>
      </c>
      <c r="F146" s="8">
        <f t="shared" si="6"/>
        <v>11.91831204026326</v>
      </c>
      <c r="G146" s="8">
        <f t="shared" si="7"/>
        <v>17.352988047808765</v>
      </c>
      <c r="H146" s="7" t="s">
        <v>2652</v>
      </c>
      <c r="I146" s="5">
        <v>435.56</v>
      </c>
      <c r="J146" s="6">
        <v>6157</v>
      </c>
      <c r="K146" s="6">
        <v>412</v>
      </c>
      <c r="L146" s="6">
        <v>516.6</v>
      </c>
      <c r="M146" s="6">
        <v>2530.6</v>
      </c>
      <c r="N146" s="6">
        <v>2659.4</v>
      </c>
      <c r="P146" s="6">
        <v>19</v>
      </c>
      <c r="Q146" s="6">
        <v>25.1</v>
      </c>
      <c r="S146" s="4" t="s">
        <v>2</v>
      </c>
    </row>
    <row r="147" spans="1:19" ht="72" x14ac:dyDescent="0.15">
      <c r="A147" s="1" t="s">
        <v>2651</v>
      </c>
      <c r="B147" s="12" t="s">
        <v>16</v>
      </c>
      <c r="C147" s="11" t="s">
        <v>2650</v>
      </c>
      <c r="D147" s="10">
        <f t="shared" si="4"/>
        <v>6073.1</v>
      </c>
      <c r="E147" s="9">
        <f t="shared" si="5"/>
        <v>-51.386255924170619</v>
      </c>
      <c r="F147" s="8">
        <f t="shared" si="6"/>
        <v>-14.002997463684576</v>
      </c>
      <c r="G147" s="8">
        <f t="shared" si="7"/>
        <v>-16.666666666666668</v>
      </c>
      <c r="H147" s="7" t="s">
        <v>2649</v>
      </c>
      <c r="I147" s="5">
        <v>96.5</v>
      </c>
      <c r="J147" s="6">
        <v>6073.1</v>
      </c>
      <c r="K147" s="13">
        <v>0</v>
      </c>
      <c r="L147" s="6">
        <v>-433.7</v>
      </c>
      <c r="M147" s="13">
        <v>0</v>
      </c>
      <c r="N147" s="5">
        <v>8.44</v>
      </c>
      <c r="P147" s="5">
        <v>-5.32</v>
      </c>
      <c r="Q147" s="5">
        <v>-5.79</v>
      </c>
      <c r="S147" s="4" t="s">
        <v>2</v>
      </c>
    </row>
    <row r="148" spans="1:19" ht="84" x14ac:dyDescent="0.15">
      <c r="A148" s="1" t="s">
        <v>2648</v>
      </c>
      <c r="B148" s="12" t="s">
        <v>5</v>
      </c>
      <c r="C148" s="11" t="s">
        <v>2647</v>
      </c>
      <c r="D148" s="10">
        <f t="shared" si="4"/>
        <v>5671.5</v>
      </c>
      <c r="E148" s="9">
        <f t="shared" si="5"/>
        <v>0.10688864760525998</v>
      </c>
      <c r="F148" s="8">
        <f t="shared" si="6"/>
        <v>64.012415349887135</v>
      </c>
      <c r="G148" s="8">
        <f t="shared" si="7"/>
        <v>-344.39516129032256</v>
      </c>
      <c r="H148" s="7" t="s">
        <v>2646</v>
      </c>
      <c r="I148" s="5">
        <v>170.82</v>
      </c>
      <c r="J148" s="6">
        <v>5671.5</v>
      </c>
      <c r="K148" s="6">
        <v>-41.1</v>
      </c>
      <c r="L148" s="6">
        <v>88.6</v>
      </c>
      <c r="M148" s="6">
        <v>702.6</v>
      </c>
      <c r="N148" s="6">
        <v>828.9</v>
      </c>
      <c r="P148" s="5">
        <v>-1.62</v>
      </c>
      <c r="Q148" s="14">
        <v>-0.496</v>
      </c>
      <c r="S148" s="4" t="s">
        <v>2</v>
      </c>
    </row>
    <row r="149" spans="1:19" ht="108" x14ac:dyDescent="0.15">
      <c r="A149" s="1" t="s">
        <v>2645</v>
      </c>
      <c r="B149" s="12" t="s">
        <v>5</v>
      </c>
      <c r="C149" s="11" t="s">
        <v>2644</v>
      </c>
      <c r="D149" s="10">
        <f t="shared" si="4"/>
        <v>5517.1</v>
      </c>
      <c r="E149" s="9">
        <f t="shared" si="5"/>
        <v>-0.48349368043765328</v>
      </c>
      <c r="F149" s="8">
        <f t="shared" si="6"/>
        <v>-21.525946156847446</v>
      </c>
      <c r="G149" s="8">
        <f t="shared" si="7"/>
        <v>-21.946808510638299</v>
      </c>
      <c r="H149" s="7" t="s">
        <v>2643</v>
      </c>
      <c r="I149" s="5">
        <v>41.26</v>
      </c>
      <c r="J149" s="6">
        <v>5517.1</v>
      </c>
      <c r="K149" s="6">
        <v>-85.4</v>
      </c>
      <c r="L149" s="6">
        <v>-256.3</v>
      </c>
      <c r="M149" s="6">
        <v>573</v>
      </c>
      <c r="N149" s="6">
        <v>530.1</v>
      </c>
      <c r="P149" s="5">
        <v>-1.1399999999999999</v>
      </c>
      <c r="Q149" s="5">
        <v>-1.88</v>
      </c>
      <c r="S149" s="4" t="s">
        <v>2</v>
      </c>
    </row>
    <row r="150" spans="1:19" ht="108" x14ac:dyDescent="0.15">
      <c r="A150" s="1" t="s">
        <v>2642</v>
      </c>
      <c r="B150" s="12" t="s">
        <v>5</v>
      </c>
      <c r="C150" s="11" t="s">
        <v>2641</v>
      </c>
      <c r="D150" s="10">
        <f t="shared" si="4"/>
        <v>5473.7</v>
      </c>
      <c r="E150" s="9">
        <f t="shared" si="5"/>
        <v>0.22553056699398163</v>
      </c>
      <c r="F150" s="8">
        <f t="shared" si="6"/>
        <v>15.375561797752809</v>
      </c>
      <c r="G150" s="8">
        <f t="shared" si="7"/>
        <v>21.762148337595907</v>
      </c>
      <c r="H150" s="7" t="s">
        <v>2640</v>
      </c>
      <c r="I150" s="5">
        <v>85.09</v>
      </c>
      <c r="J150" s="6">
        <v>5473.7</v>
      </c>
      <c r="K150" s="6">
        <v>291.8</v>
      </c>
      <c r="L150" s="6">
        <v>356</v>
      </c>
      <c r="M150" s="6">
        <v>1477.1</v>
      </c>
      <c r="N150" s="6">
        <v>1578.5</v>
      </c>
      <c r="P150" s="5">
        <v>1.95</v>
      </c>
      <c r="Q150" s="5">
        <v>3.91</v>
      </c>
      <c r="S150" s="4" t="s">
        <v>2</v>
      </c>
    </row>
    <row r="151" spans="1:19" ht="84" x14ac:dyDescent="0.15">
      <c r="A151" s="1" t="s">
        <v>2639</v>
      </c>
      <c r="B151" s="12" t="s">
        <v>9</v>
      </c>
      <c r="C151" s="11" t="s">
        <v>2638</v>
      </c>
      <c r="D151" s="10">
        <f t="shared" si="4"/>
        <v>5469.5</v>
      </c>
      <c r="E151" s="9">
        <f t="shared" si="5"/>
        <v>8.2375285733494688E-2</v>
      </c>
      <c r="F151" s="8">
        <f t="shared" si="6"/>
        <v>11.159967353601305</v>
      </c>
      <c r="G151" s="8">
        <f t="shared" si="7"/>
        <v>19.067114093959731</v>
      </c>
      <c r="H151" s="7" t="s">
        <v>2637</v>
      </c>
      <c r="I151" s="5">
        <v>28.41</v>
      </c>
      <c r="J151" s="6">
        <v>5469.5</v>
      </c>
      <c r="K151" s="6">
        <v>401.3</v>
      </c>
      <c r="L151" s="6">
        <v>490.1</v>
      </c>
      <c r="M151" s="6">
        <v>5530.5</v>
      </c>
      <c r="N151" s="6">
        <v>5949.6</v>
      </c>
      <c r="P151" s="5">
        <v>1.27</v>
      </c>
      <c r="Q151" s="5">
        <v>1.49</v>
      </c>
      <c r="S151" s="4" t="s">
        <v>2</v>
      </c>
    </row>
    <row r="152" spans="1:19" ht="96" x14ac:dyDescent="0.15">
      <c r="A152" s="1" t="s">
        <v>2636</v>
      </c>
      <c r="B152" s="12" t="s">
        <v>16</v>
      </c>
      <c r="C152" s="11" t="s">
        <v>2635</v>
      </c>
      <c r="D152" s="10">
        <f t="shared" si="4"/>
        <v>5335.2</v>
      </c>
      <c r="E152" s="9">
        <f t="shared" si="5"/>
        <v>0.63041465171313926</v>
      </c>
      <c r="F152" s="8">
        <f t="shared" si="6"/>
        <v>8.7076872857842336</v>
      </c>
      <c r="G152" s="8">
        <f t="shared" si="7"/>
        <v>-4.0429906542056075</v>
      </c>
      <c r="H152" s="7" t="s">
        <v>2634</v>
      </c>
      <c r="I152" s="5">
        <v>43.26</v>
      </c>
      <c r="J152" s="6">
        <v>5335.2</v>
      </c>
      <c r="K152" s="6">
        <v>521.5</v>
      </c>
      <c r="L152" s="6">
        <v>612.70000000000005</v>
      </c>
      <c r="M152" s="6">
        <v>951</v>
      </c>
      <c r="N152" s="6">
        <v>971.9</v>
      </c>
      <c r="P152" s="6">
        <v>-20.9</v>
      </c>
      <c r="Q152" s="6">
        <v>-10.7</v>
      </c>
      <c r="S152" s="4" t="s">
        <v>2</v>
      </c>
    </row>
    <row r="153" spans="1:19" ht="96" x14ac:dyDescent="0.15">
      <c r="A153" s="1" t="s">
        <v>2633</v>
      </c>
      <c r="B153" s="12" t="s">
        <v>78</v>
      </c>
      <c r="C153" s="11" t="s">
        <v>2632</v>
      </c>
      <c r="D153" s="10">
        <f t="shared" si="4"/>
        <v>5324.8</v>
      </c>
      <c r="E153" s="9">
        <f t="shared" si="5"/>
        <v>0.17245201150780548</v>
      </c>
      <c r="F153" s="8">
        <f t="shared" si="6"/>
        <v>7.2812799124846173</v>
      </c>
      <c r="G153" s="8">
        <f t="shared" si="7"/>
        <v>4.7353951890034356</v>
      </c>
      <c r="H153" s="7" t="s">
        <v>2631</v>
      </c>
      <c r="I153" s="5">
        <v>13.78</v>
      </c>
      <c r="J153" s="6">
        <v>5324.8</v>
      </c>
      <c r="K153" s="6">
        <v>829.7</v>
      </c>
      <c r="L153" s="6">
        <v>731.3</v>
      </c>
      <c r="M153" s="6">
        <v>4281.8</v>
      </c>
      <c r="N153" s="6">
        <v>4240.6000000000004</v>
      </c>
      <c r="P153" s="14">
        <v>-0.21099999999999999</v>
      </c>
      <c r="Q153" s="5">
        <v>2.91</v>
      </c>
      <c r="S153" s="4" t="s">
        <v>2</v>
      </c>
    </row>
    <row r="154" spans="1:19" ht="60" x14ac:dyDescent="0.15">
      <c r="A154" s="1" t="s">
        <v>2630</v>
      </c>
      <c r="B154" s="12" t="s">
        <v>5</v>
      </c>
      <c r="C154" s="11" t="s">
        <v>2629</v>
      </c>
      <c r="D154" s="10">
        <f t="shared" ref="D154:D217" si="8">J154</f>
        <v>5123.5</v>
      </c>
      <c r="E154" s="9">
        <f t="shared" ref="E154:E217" si="9">L154/N154</f>
        <v>0.45879387240643782</v>
      </c>
      <c r="F154" s="8">
        <f t="shared" ref="F154:F217" si="10">J154/L154</f>
        <v>21.65469146238377</v>
      </c>
      <c r="G154" s="8">
        <f t="shared" ref="G154:G217" si="11">I154/Q154</f>
        <v>29.706051873198845</v>
      </c>
      <c r="H154" s="7" t="s">
        <v>2628</v>
      </c>
      <c r="I154" s="5">
        <v>206.16</v>
      </c>
      <c r="J154" s="6">
        <v>5123.5</v>
      </c>
      <c r="K154" s="6">
        <v>159.69999999999999</v>
      </c>
      <c r="L154" s="6">
        <v>236.6</v>
      </c>
      <c r="M154" s="6">
        <v>373.2</v>
      </c>
      <c r="N154" s="6">
        <v>515.70000000000005</v>
      </c>
      <c r="P154" s="5">
        <v>6.66</v>
      </c>
      <c r="Q154" s="5">
        <v>6.94</v>
      </c>
      <c r="S154" s="4" t="s">
        <v>2</v>
      </c>
    </row>
    <row r="155" spans="1:19" ht="96" x14ac:dyDescent="0.15">
      <c r="A155" s="1" t="s">
        <v>2627</v>
      </c>
      <c r="B155" s="12" t="s">
        <v>5</v>
      </c>
      <c r="C155" s="11" t="s">
        <v>2626</v>
      </c>
      <c r="D155" s="10">
        <f t="shared" si="8"/>
        <v>5001.3</v>
      </c>
      <c r="E155" s="9">
        <f t="shared" si="9"/>
        <v>8.8554427721386064E-3</v>
      </c>
      <c r="F155" s="8">
        <f t="shared" si="10"/>
        <v>988.39920948616611</v>
      </c>
      <c r="G155" s="8">
        <f t="shared" si="11"/>
        <v>-165.49632352941177</v>
      </c>
      <c r="H155" s="7" t="s">
        <v>2625</v>
      </c>
      <c r="I155" s="5">
        <v>90.03</v>
      </c>
      <c r="J155" s="6">
        <v>5001.3</v>
      </c>
      <c r="K155" s="6">
        <v>-53.7</v>
      </c>
      <c r="L155" s="5">
        <v>5.0599999999999996</v>
      </c>
      <c r="M155" s="6">
        <v>469.8</v>
      </c>
      <c r="N155" s="6">
        <v>571.4</v>
      </c>
      <c r="P155" s="5">
        <v>-1.55</v>
      </c>
      <c r="Q155" s="14">
        <v>-0.54400000000000004</v>
      </c>
      <c r="S155" s="4" t="s">
        <v>2</v>
      </c>
    </row>
    <row r="156" spans="1:19" ht="48" x14ac:dyDescent="0.15">
      <c r="A156" s="1" t="s">
        <v>2624</v>
      </c>
      <c r="B156" s="12" t="s">
        <v>5</v>
      </c>
      <c r="C156" s="11" t="s">
        <v>2623</v>
      </c>
      <c r="D156" s="10">
        <f t="shared" si="8"/>
        <v>4880</v>
      </c>
      <c r="E156" s="9">
        <f t="shared" si="9"/>
        <v>-48.036912751677853</v>
      </c>
      <c r="F156" s="8">
        <f t="shared" si="10"/>
        <v>-17.045057631854696</v>
      </c>
      <c r="G156" s="8">
        <f t="shared" si="11"/>
        <v>-16.202898550724637</v>
      </c>
      <c r="H156" s="7" t="s">
        <v>2622</v>
      </c>
      <c r="I156" s="5">
        <v>33.54</v>
      </c>
      <c r="J156" s="6">
        <v>4880</v>
      </c>
      <c r="K156" s="6">
        <v>-305</v>
      </c>
      <c r="L156" s="6">
        <v>-286.3</v>
      </c>
      <c r="M156" s="13">
        <v>0</v>
      </c>
      <c r="N156" s="5">
        <v>5.96</v>
      </c>
      <c r="P156" s="5">
        <v>-2.4700000000000002</v>
      </c>
      <c r="Q156" s="5">
        <v>-2.0699999999999998</v>
      </c>
      <c r="S156" s="4" t="s">
        <v>2</v>
      </c>
    </row>
    <row r="157" spans="1:19" ht="60" x14ac:dyDescent="0.15">
      <c r="A157" s="1" t="s">
        <v>2621</v>
      </c>
      <c r="B157" s="12" t="s">
        <v>5</v>
      </c>
      <c r="C157" s="11" t="s">
        <v>2620</v>
      </c>
      <c r="D157" s="10">
        <f t="shared" si="8"/>
        <v>4746.8999999999996</v>
      </c>
      <c r="E157" s="9">
        <f t="shared" si="9"/>
        <v>-15.175843694493784</v>
      </c>
      <c r="F157" s="8">
        <f t="shared" si="10"/>
        <v>-5.5558286516853927</v>
      </c>
      <c r="G157" s="8">
        <f t="shared" si="11"/>
        <v>-7.6677165354330707</v>
      </c>
      <c r="H157" s="7" t="s">
        <v>2619</v>
      </c>
      <c r="I157" s="5">
        <v>48.69</v>
      </c>
      <c r="J157" s="6">
        <v>4746.8999999999996</v>
      </c>
      <c r="K157" s="6">
        <v>-799.8</v>
      </c>
      <c r="L157" s="6">
        <v>-854.4</v>
      </c>
      <c r="M157" s="13">
        <v>0</v>
      </c>
      <c r="N157" s="6">
        <v>56.3</v>
      </c>
      <c r="P157" s="5">
        <v>-4.84</v>
      </c>
      <c r="Q157" s="5">
        <v>-6.35</v>
      </c>
      <c r="S157" s="4" t="s">
        <v>2</v>
      </c>
    </row>
    <row r="158" spans="1:19" ht="72" x14ac:dyDescent="0.15">
      <c r="A158" s="1" t="s">
        <v>2618</v>
      </c>
      <c r="B158" s="12" t="s">
        <v>9</v>
      </c>
      <c r="C158" s="11" t="s">
        <v>2617</v>
      </c>
      <c r="D158" s="10">
        <f t="shared" si="8"/>
        <v>4678.7</v>
      </c>
      <c r="E158" s="9">
        <f t="shared" si="9"/>
        <v>-2.6375617792421746</v>
      </c>
      <c r="F158" s="8">
        <f t="shared" si="10"/>
        <v>-29.223610243597751</v>
      </c>
      <c r="G158" s="8">
        <f t="shared" si="11"/>
        <v>-19.603485838779957</v>
      </c>
      <c r="H158" s="7" t="s">
        <v>2616</v>
      </c>
      <c r="I158" s="5">
        <v>89.98</v>
      </c>
      <c r="J158" s="6">
        <v>4678.7</v>
      </c>
      <c r="K158" s="6">
        <v>-235.7</v>
      </c>
      <c r="L158" s="6">
        <v>-160.1</v>
      </c>
      <c r="M158" s="6">
        <v>35.9</v>
      </c>
      <c r="N158" s="6">
        <v>60.7</v>
      </c>
      <c r="P158" s="5">
        <v>-3.94</v>
      </c>
      <c r="Q158" s="5">
        <v>-4.59</v>
      </c>
      <c r="S158" s="4" t="s">
        <v>2</v>
      </c>
    </row>
    <row r="159" spans="1:19" ht="72" x14ac:dyDescent="0.15">
      <c r="A159" s="1" t="s">
        <v>2615</v>
      </c>
      <c r="B159" s="12" t="s">
        <v>5</v>
      </c>
      <c r="C159" s="11" t="s">
        <v>2614</v>
      </c>
      <c r="D159" s="10">
        <f t="shared" si="8"/>
        <v>4670.8999999999996</v>
      </c>
      <c r="E159" s="9">
        <f t="shared" si="9"/>
        <v>9.745967525376395E-2</v>
      </c>
      <c r="F159" s="8">
        <f t="shared" si="10"/>
        <v>8.5799044819985308</v>
      </c>
      <c r="G159" s="8">
        <f t="shared" si="11"/>
        <v>10.737704918032787</v>
      </c>
      <c r="H159" s="7" t="s">
        <v>2613</v>
      </c>
      <c r="I159" s="5">
        <v>13.1</v>
      </c>
      <c r="J159" s="6">
        <v>4670.8999999999996</v>
      </c>
      <c r="K159" s="6">
        <v>382.1</v>
      </c>
      <c r="L159" s="6">
        <v>544.4</v>
      </c>
      <c r="M159" s="6">
        <v>5368.8</v>
      </c>
      <c r="N159" s="6">
        <v>5585.9</v>
      </c>
      <c r="P159" s="14">
        <v>0.76</v>
      </c>
      <c r="Q159" s="5">
        <v>1.22</v>
      </c>
      <c r="S159" s="4" t="s">
        <v>2</v>
      </c>
    </row>
    <row r="160" spans="1:19" ht="84" x14ac:dyDescent="0.15">
      <c r="A160" s="1" t="s">
        <v>2612</v>
      </c>
      <c r="B160" s="12" t="s">
        <v>5</v>
      </c>
      <c r="C160" s="11" t="s">
        <v>2611</v>
      </c>
      <c r="D160" s="10">
        <f t="shared" si="8"/>
        <v>4655.1000000000004</v>
      </c>
      <c r="E160" s="9">
        <f t="shared" si="9"/>
        <v>0.33313025466065549</v>
      </c>
      <c r="F160" s="8">
        <f t="shared" si="10"/>
        <v>17.026700804681788</v>
      </c>
      <c r="G160" s="8">
        <f t="shared" si="11"/>
        <v>20.80536912751678</v>
      </c>
      <c r="H160" s="7" t="s">
        <v>2610</v>
      </c>
      <c r="I160" s="5">
        <v>31</v>
      </c>
      <c r="J160" s="6">
        <v>4655.1000000000004</v>
      </c>
      <c r="K160" s="6">
        <v>102.8</v>
      </c>
      <c r="L160" s="6">
        <v>273.39999999999998</v>
      </c>
      <c r="M160" s="6">
        <v>531.9</v>
      </c>
      <c r="N160" s="6">
        <v>820.7</v>
      </c>
      <c r="P160" s="5">
        <v>2.78</v>
      </c>
      <c r="Q160" s="5">
        <v>1.49</v>
      </c>
      <c r="S160" s="4" t="s">
        <v>2</v>
      </c>
    </row>
    <row r="161" spans="1:19" ht="60" x14ac:dyDescent="0.15">
      <c r="A161" s="1" t="s">
        <v>2609</v>
      </c>
      <c r="B161" s="12" t="s">
        <v>5</v>
      </c>
      <c r="C161" s="11" t="s">
        <v>2608</v>
      </c>
      <c r="D161" s="10">
        <f t="shared" si="8"/>
        <v>4621.3999999999996</v>
      </c>
      <c r="E161" s="9">
        <f t="shared" si="9"/>
        <v>1.620718462823726E-2</v>
      </c>
      <c r="F161" s="8">
        <f t="shared" si="10"/>
        <v>1191.0824742268042</v>
      </c>
      <c r="G161" s="8">
        <f t="shared" si="11"/>
        <v>94.430803571428569</v>
      </c>
      <c r="H161" s="7" t="s">
        <v>2607</v>
      </c>
      <c r="I161" s="5">
        <v>84.61</v>
      </c>
      <c r="J161" s="6">
        <v>4621.3999999999996</v>
      </c>
      <c r="K161" s="6">
        <v>20</v>
      </c>
      <c r="L161" s="5">
        <v>3.88</v>
      </c>
      <c r="M161" s="6">
        <v>209.2</v>
      </c>
      <c r="N161" s="6">
        <v>239.4</v>
      </c>
      <c r="P161" s="14">
        <v>0.72</v>
      </c>
      <c r="Q161" s="14">
        <v>0.89600000000000002</v>
      </c>
      <c r="S161" s="4" t="s">
        <v>2</v>
      </c>
    </row>
    <row r="162" spans="1:19" ht="72" x14ac:dyDescent="0.15">
      <c r="A162" s="1" t="s">
        <v>2606</v>
      </c>
      <c r="B162" s="12" t="s">
        <v>5</v>
      </c>
      <c r="C162" s="11" t="s">
        <v>2605</v>
      </c>
      <c r="D162" s="10">
        <f t="shared" si="8"/>
        <v>4604.6000000000004</v>
      </c>
      <c r="E162" s="9">
        <f t="shared" si="9"/>
        <v>0.19993004852883312</v>
      </c>
      <c r="F162" s="8">
        <f t="shared" si="10"/>
        <v>10.069101246446534</v>
      </c>
      <c r="G162" s="8">
        <f t="shared" si="11"/>
        <v>13.301369863013701</v>
      </c>
      <c r="H162" s="7" t="s">
        <v>2604</v>
      </c>
      <c r="I162" s="5">
        <v>19.420000000000002</v>
      </c>
      <c r="J162" s="6">
        <v>4604.6000000000004</v>
      </c>
      <c r="K162" s="6">
        <v>405.4</v>
      </c>
      <c r="L162" s="6">
        <v>457.3</v>
      </c>
      <c r="M162" s="6">
        <v>2089.4</v>
      </c>
      <c r="N162" s="6">
        <v>2287.3000000000002</v>
      </c>
      <c r="P162" s="5">
        <v>1.2</v>
      </c>
      <c r="Q162" s="5">
        <v>1.46</v>
      </c>
      <c r="S162" s="4" t="s">
        <v>2</v>
      </c>
    </row>
    <row r="163" spans="1:19" ht="108" x14ac:dyDescent="0.15">
      <c r="A163" s="1" t="s">
        <v>2603</v>
      </c>
      <c r="B163" s="12" t="s">
        <v>5</v>
      </c>
      <c r="C163" s="11" t="s">
        <v>2602</v>
      </c>
      <c r="D163" s="10">
        <f t="shared" si="8"/>
        <v>4446.1000000000004</v>
      </c>
      <c r="E163" s="9">
        <f t="shared" si="9"/>
        <v>0.18415951260038771</v>
      </c>
      <c r="F163" s="8">
        <f t="shared" si="10"/>
        <v>11.14310776942356</v>
      </c>
      <c r="G163" s="8">
        <f t="shared" si="11"/>
        <v>171.05263157894737</v>
      </c>
      <c r="H163" s="7" t="s">
        <v>2601</v>
      </c>
      <c r="I163" s="5">
        <v>136.5</v>
      </c>
      <c r="J163" s="6">
        <v>4446.1000000000004</v>
      </c>
      <c r="K163" s="6">
        <v>332.2</v>
      </c>
      <c r="L163" s="6">
        <v>399</v>
      </c>
      <c r="M163" s="6">
        <v>2320.4</v>
      </c>
      <c r="N163" s="6">
        <v>2166.6</v>
      </c>
      <c r="P163" s="14">
        <v>-0.312</v>
      </c>
      <c r="Q163" s="14">
        <v>0.79800000000000004</v>
      </c>
      <c r="S163" s="4" t="s">
        <v>2</v>
      </c>
    </row>
    <row r="164" spans="1:19" ht="108" x14ac:dyDescent="0.15">
      <c r="A164" s="1" t="s">
        <v>2600</v>
      </c>
      <c r="B164" s="12" t="s">
        <v>5</v>
      </c>
      <c r="C164" s="11" t="s">
        <v>2599</v>
      </c>
      <c r="D164" s="10">
        <f t="shared" si="8"/>
        <v>4368.1000000000004</v>
      </c>
      <c r="E164" s="9">
        <f t="shared" si="9"/>
        <v>0.32684078500811564</v>
      </c>
      <c r="F164" s="8">
        <f t="shared" si="10"/>
        <v>9.8602708803611741</v>
      </c>
      <c r="G164" s="8">
        <f t="shared" si="11"/>
        <v>14.187258687258687</v>
      </c>
      <c r="H164" s="7" t="s">
        <v>2598</v>
      </c>
      <c r="I164" s="5">
        <v>73.489999999999995</v>
      </c>
      <c r="J164" s="6">
        <v>4368.1000000000004</v>
      </c>
      <c r="K164" s="6">
        <v>360.3</v>
      </c>
      <c r="L164" s="6">
        <v>443</v>
      </c>
      <c r="M164" s="6">
        <v>1327.9</v>
      </c>
      <c r="N164" s="6">
        <v>1355.4</v>
      </c>
      <c r="P164" s="5">
        <v>3.44</v>
      </c>
      <c r="Q164" s="5">
        <v>5.18</v>
      </c>
      <c r="S164" s="4" t="s">
        <v>2</v>
      </c>
    </row>
    <row r="165" spans="1:19" ht="48" x14ac:dyDescent="0.15">
      <c r="A165" s="1" t="s">
        <v>2597</v>
      </c>
      <c r="B165" s="12" t="s">
        <v>16</v>
      </c>
      <c r="C165" s="11" t="s">
        <v>2596</v>
      </c>
      <c r="D165" s="10">
        <f t="shared" si="8"/>
        <v>4362.3</v>
      </c>
      <c r="E165" s="9" t="e">
        <f t="shared" si="9"/>
        <v>#VALUE!</v>
      </c>
      <c r="F165" s="8" t="e">
        <f t="shared" si="10"/>
        <v>#VALUE!</v>
      </c>
      <c r="G165" s="8" t="e">
        <f t="shared" si="11"/>
        <v>#VALUE!</v>
      </c>
      <c r="H165" s="7" t="s">
        <v>2595</v>
      </c>
      <c r="I165" s="5">
        <v>90</v>
      </c>
      <c r="J165" s="6">
        <v>4362.3</v>
      </c>
      <c r="K165" s="6">
        <v>-21.1</v>
      </c>
      <c r="L165" s="15" t="s">
        <v>27</v>
      </c>
      <c r="M165" s="6">
        <v>209</v>
      </c>
      <c r="N165" s="15" t="s">
        <v>27</v>
      </c>
      <c r="P165" s="5">
        <v>-2.99</v>
      </c>
      <c r="Q165" s="15" t="s">
        <v>27</v>
      </c>
      <c r="S165" s="4" t="s">
        <v>2</v>
      </c>
    </row>
    <row r="166" spans="1:19" ht="24" x14ac:dyDescent="0.15">
      <c r="A166" s="1" t="s">
        <v>2594</v>
      </c>
      <c r="B166" s="12" t="s">
        <v>5</v>
      </c>
      <c r="C166" s="11" t="s">
        <v>2593</v>
      </c>
      <c r="D166" s="10">
        <f t="shared" si="8"/>
        <v>4288.5</v>
      </c>
      <c r="E166" s="9">
        <f t="shared" si="9"/>
        <v>9.7213767267618822E-2</v>
      </c>
      <c r="F166" s="8">
        <f t="shared" si="10"/>
        <v>10.328757225433526</v>
      </c>
      <c r="G166" s="8">
        <f t="shared" si="11"/>
        <v>6.4907975460122707</v>
      </c>
      <c r="H166" s="7" t="s">
        <v>2592</v>
      </c>
      <c r="I166" s="5">
        <v>10.58</v>
      </c>
      <c r="J166" s="6">
        <v>4288.5</v>
      </c>
      <c r="K166" s="6">
        <v>249</v>
      </c>
      <c r="L166" s="6">
        <v>415.2</v>
      </c>
      <c r="M166" s="6">
        <v>3559</v>
      </c>
      <c r="N166" s="6">
        <v>4271</v>
      </c>
      <c r="P166" s="14">
        <v>0.68100000000000005</v>
      </c>
      <c r="Q166" s="5">
        <v>1.63</v>
      </c>
      <c r="S166" s="4" t="s">
        <v>2</v>
      </c>
    </row>
    <row r="167" spans="1:19" ht="84" x14ac:dyDescent="0.15">
      <c r="A167" s="1" t="s">
        <v>2591</v>
      </c>
      <c r="B167" s="12" t="s">
        <v>143</v>
      </c>
      <c r="C167" s="11" t="s">
        <v>2590</v>
      </c>
      <c r="D167" s="10">
        <f t="shared" si="8"/>
        <v>4273.1000000000004</v>
      </c>
      <c r="E167" s="9">
        <f t="shared" si="9"/>
        <v>-416.88144329896903</v>
      </c>
      <c r="F167" s="8">
        <f t="shared" si="10"/>
        <v>-13.208964451313756</v>
      </c>
      <c r="G167" s="8">
        <f t="shared" si="11"/>
        <v>-14.122727272727273</v>
      </c>
      <c r="H167" s="7" t="s">
        <v>2589</v>
      </c>
      <c r="I167" s="5">
        <v>186.42</v>
      </c>
      <c r="J167" s="6">
        <v>4273.1000000000004</v>
      </c>
      <c r="K167" s="6">
        <v>-293</v>
      </c>
      <c r="L167" s="6">
        <v>-323.5</v>
      </c>
      <c r="M167" s="5">
        <v>7.46</v>
      </c>
      <c r="N167" s="14">
        <v>0.77600000000000002</v>
      </c>
      <c r="P167" s="6">
        <v>-12.9</v>
      </c>
      <c r="Q167" s="6">
        <v>-13.2</v>
      </c>
      <c r="S167" s="4" t="s">
        <v>2</v>
      </c>
    </row>
    <row r="168" spans="1:19" ht="108" x14ac:dyDescent="0.15">
      <c r="A168" s="1" t="s">
        <v>2588</v>
      </c>
      <c r="B168" s="12" t="s">
        <v>5</v>
      </c>
      <c r="C168" s="11" t="s">
        <v>2587</v>
      </c>
      <c r="D168" s="10">
        <f t="shared" si="8"/>
        <v>4230.3</v>
      </c>
      <c r="E168" s="9">
        <f t="shared" si="9"/>
        <v>0.17023189906531871</v>
      </c>
      <c r="F168" s="8">
        <f t="shared" si="10"/>
        <v>6.7717304306066914</v>
      </c>
      <c r="G168" s="8">
        <f t="shared" si="11"/>
        <v>6.7435897435897427</v>
      </c>
      <c r="H168" s="7" t="s">
        <v>2586</v>
      </c>
      <c r="I168" s="5">
        <v>10.52</v>
      </c>
      <c r="J168" s="6">
        <v>4230.3</v>
      </c>
      <c r="K168" s="6">
        <v>611</v>
      </c>
      <c r="L168" s="6">
        <v>624.70000000000005</v>
      </c>
      <c r="M168" s="6">
        <v>3624</v>
      </c>
      <c r="N168" s="6">
        <v>3669.7</v>
      </c>
      <c r="P168" s="5">
        <v>-4.43</v>
      </c>
      <c r="Q168" s="5">
        <v>1.56</v>
      </c>
      <c r="S168" s="4" t="s">
        <v>2</v>
      </c>
    </row>
    <row r="169" spans="1:19" ht="108" x14ac:dyDescent="0.15">
      <c r="A169" s="1" t="s">
        <v>2585</v>
      </c>
      <c r="B169" s="12" t="s">
        <v>143</v>
      </c>
      <c r="C169" s="11" t="s">
        <v>2584</v>
      </c>
      <c r="D169" s="10">
        <f t="shared" si="8"/>
        <v>4215.8</v>
      </c>
      <c r="E169" s="9">
        <f t="shared" si="9"/>
        <v>0.23341487458468727</v>
      </c>
      <c r="F169" s="8">
        <f t="shared" si="10"/>
        <v>6.5944001251368691</v>
      </c>
      <c r="G169" s="8">
        <f t="shared" si="11"/>
        <v>10.066037735849056</v>
      </c>
      <c r="H169" s="7" t="s">
        <v>2583</v>
      </c>
      <c r="I169" s="5">
        <v>21.34</v>
      </c>
      <c r="J169" s="6">
        <v>4215.8</v>
      </c>
      <c r="K169" s="6">
        <v>577.70000000000005</v>
      </c>
      <c r="L169" s="6">
        <v>639.29999999999995</v>
      </c>
      <c r="M169" s="6">
        <v>2714.4</v>
      </c>
      <c r="N169" s="6">
        <v>2738.9</v>
      </c>
      <c r="P169" s="6">
        <v>-17.399999999999999</v>
      </c>
      <c r="Q169" s="5">
        <v>2.12</v>
      </c>
      <c r="S169" s="4" t="s">
        <v>2</v>
      </c>
    </row>
    <row r="170" spans="1:19" ht="60" x14ac:dyDescent="0.15">
      <c r="A170" s="1" t="s">
        <v>2582</v>
      </c>
      <c r="B170" s="12" t="s">
        <v>9</v>
      </c>
      <c r="C170" s="11" t="s">
        <v>2581</v>
      </c>
      <c r="D170" s="10">
        <f t="shared" si="8"/>
        <v>4153.8</v>
      </c>
      <c r="E170" s="9">
        <f t="shared" si="9"/>
        <v>-21.968085106382979</v>
      </c>
      <c r="F170" s="8">
        <f t="shared" si="10"/>
        <v>-20.115254237288138</v>
      </c>
      <c r="G170" s="8">
        <f t="shared" si="11"/>
        <v>-21.159817351598175</v>
      </c>
      <c r="H170" s="7" t="s">
        <v>2580</v>
      </c>
      <c r="I170" s="5">
        <v>92.68</v>
      </c>
      <c r="J170" s="6">
        <v>4153.8</v>
      </c>
      <c r="K170" s="6">
        <v>-159.30000000000001</v>
      </c>
      <c r="L170" s="6">
        <v>-206.5</v>
      </c>
      <c r="M170" s="13">
        <v>0</v>
      </c>
      <c r="N170" s="5">
        <v>9.4</v>
      </c>
      <c r="P170" s="5">
        <v>-3.67</v>
      </c>
      <c r="Q170" s="5">
        <v>-4.38</v>
      </c>
      <c r="S170" s="4" t="s">
        <v>2</v>
      </c>
    </row>
    <row r="171" spans="1:19" ht="72" x14ac:dyDescent="0.15">
      <c r="A171" s="1" t="s">
        <v>2579</v>
      </c>
      <c r="B171" s="12" t="s">
        <v>5</v>
      </c>
      <c r="C171" s="11" t="s">
        <v>2578</v>
      </c>
      <c r="D171" s="10">
        <f t="shared" si="8"/>
        <v>3983.6</v>
      </c>
      <c r="E171" s="9">
        <f t="shared" si="9"/>
        <v>0.22733245729303547</v>
      </c>
      <c r="F171" s="8">
        <f t="shared" si="10"/>
        <v>25.585099550417471</v>
      </c>
      <c r="G171" s="8">
        <f t="shared" si="11"/>
        <v>43.074906367041201</v>
      </c>
      <c r="H171" s="7" t="s">
        <v>2577</v>
      </c>
      <c r="I171" s="5">
        <v>115.01</v>
      </c>
      <c r="J171" s="6">
        <v>3983.6</v>
      </c>
      <c r="K171" s="6">
        <v>120.6</v>
      </c>
      <c r="L171" s="6">
        <v>155.69999999999999</v>
      </c>
      <c r="M171" s="6">
        <v>566.4</v>
      </c>
      <c r="N171" s="6">
        <v>684.9</v>
      </c>
      <c r="P171" s="5">
        <v>2.54</v>
      </c>
      <c r="Q171" s="5">
        <v>2.67</v>
      </c>
      <c r="S171" s="4" t="s">
        <v>2</v>
      </c>
    </row>
    <row r="172" spans="1:19" ht="36" x14ac:dyDescent="0.15">
      <c r="A172" s="1" t="s">
        <v>2576</v>
      </c>
      <c r="B172" s="12" t="s">
        <v>5</v>
      </c>
      <c r="C172" s="11" t="s">
        <v>2575</v>
      </c>
      <c r="D172" s="10">
        <f t="shared" si="8"/>
        <v>3979.5</v>
      </c>
      <c r="E172" s="9">
        <f t="shared" si="9"/>
        <v>0.19456134671414699</v>
      </c>
      <c r="F172" s="8">
        <f t="shared" si="10"/>
        <v>6.0195129329904704</v>
      </c>
      <c r="G172" s="8">
        <f t="shared" si="11"/>
        <v>7.248868778280543</v>
      </c>
      <c r="H172" s="7" t="s">
        <v>2574</v>
      </c>
      <c r="I172" s="5">
        <v>16.02</v>
      </c>
      <c r="J172" s="6">
        <v>3979.5</v>
      </c>
      <c r="K172" s="6">
        <v>626.79999999999995</v>
      </c>
      <c r="L172" s="6">
        <v>661.1</v>
      </c>
      <c r="M172" s="6">
        <v>3265.5</v>
      </c>
      <c r="N172" s="6">
        <v>3397.9</v>
      </c>
      <c r="P172" s="5">
        <v>1.18</v>
      </c>
      <c r="Q172" s="5">
        <v>2.21</v>
      </c>
      <c r="S172" s="4" t="s">
        <v>2</v>
      </c>
    </row>
    <row r="173" spans="1:19" ht="60" x14ac:dyDescent="0.15">
      <c r="A173" s="1" t="s">
        <v>2573</v>
      </c>
      <c r="B173" s="12" t="s">
        <v>9</v>
      </c>
      <c r="C173" s="11" t="s">
        <v>2572</v>
      </c>
      <c r="D173" s="10">
        <f t="shared" si="8"/>
        <v>3841.4</v>
      </c>
      <c r="E173" s="9" t="e">
        <f t="shared" si="9"/>
        <v>#DIV/0!</v>
      </c>
      <c r="F173" s="8">
        <f t="shared" si="10"/>
        <v>-11.470289638698119</v>
      </c>
      <c r="G173" s="8">
        <f t="shared" si="11"/>
        <v>-14.920273348519363</v>
      </c>
      <c r="H173" s="7" t="s">
        <v>2571</v>
      </c>
      <c r="I173" s="5">
        <v>65.5</v>
      </c>
      <c r="J173" s="6">
        <v>3841.4</v>
      </c>
      <c r="K173" s="6">
        <v>-282.3</v>
      </c>
      <c r="L173" s="6">
        <v>-334.9</v>
      </c>
      <c r="M173" s="13">
        <v>0</v>
      </c>
      <c r="N173" s="13">
        <v>0</v>
      </c>
      <c r="P173" s="5">
        <v>-4.3600000000000003</v>
      </c>
      <c r="Q173" s="5">
        <v>-4.3899999999999997</v>
      </c>
      <c r="S173" s="4" t="s">
        <v>2</v>
      </c>
    </row>
    <row r="174" spans="1:19" ht="108" x14ac:dyDescent="0.15">
      <c r="A174" s="1" t="s">
        <v>2570</v>
      </c>
      <c r="B174" s="12" t="s">
        <v>5</v>
      </c>
      <c r="C174" s="11" t="s">
        <v>2569</v>
      </c>
      <c r="D174" s="10">
        <f t="shared" si="8"/>
        <v>3807.4</v>
      </c>
      <c r="E174" s="9">
        <f t="shared" si="9"/>
        <v>0.33444125044915557</v>
      </c>
      <c r="F174" s="8">
        <f t="shared" si="10"/>
        <v>10.226698898737578</v>
      </c>
      <c r="G174" s="8">
        <f t="shared" si="11"/>
        <v>12.795309168443495</v>
      </c>
      <c r="H174" s="7" t="s">
        <v>2568</v>
      </c>
      <c r="I174" s="5">
        <v>60.01</v>
      </c>
      <c r="J174" s="6">
        <v>3807.4</v>
      </c>
      <c r="K174" s="6">
        <v>373.7</v>
      </c>
      <c r="L174" s="6">
        <v>372.3</v>
      </c>
      <c r="M174" s="6">
        <v>1110.5</v>
      </c>
      <c r="N174" s="6">
        <v>1113.2</v>
      </c>
      <c r="P174" s="5">
        <v>4.04</v>
      </c>
      <c r="Q174" s="5">
        <v>4.6900000000000004</v>
      </c>
      <c r="S174" s="4" t="s">
        <v>2</v>
      </c>
    </row>
    <row r="175" spans="1:19" ht="48" x14ac:dyDescent="0.15">
      <c r="A175" s="1" t="s">
        <v>2567</v>
      </c>
      <c r="B175" s="12" t="s">
        <v>5</v>
      </c>
      <c r="C175" s="11" t="s">
        <v>2566</v>
      </c>
      <c r="D175" s="10">
        <f t="shared" si="8"/>
        <v>3777.6</v>
      </c>
      <c r="E175" s="9">
        <f t="shared" si="9"/>
        <v>-8.6730360934182595</v>
      </c>
      <c r="F175" s="8">
        <f t="shared" si="10"/>
        <v>-9.2474908200734394</v>
      </c>
      <c r="G175" s="8">
        <f t="shared" si="11"/>
        <v>-17.044619422572179</v>
      </c>
      <c r="H175" s="7" t="s">
        <v>2565</v>
      </c>
      <c r="I175" s="5">
        <v>64.94</v>
      </c>
      <c r="J175" s="6">
        <v>3777.6</v>
      </c>
      <c r="K175" s="6">
        <v>-321.5</v>
      </c>
      <c r="L175" s="6">
        <v>-408.5</v>
      </c>
      <c r="M175" s="6">
        <v>43.7</v>
      </c>
      <c r="N175" s="6">
        <v>47.1</v>
      </c>
      <c r="P175" s="5">
        <v>-3.6</v>
      </c>
      <c r="Q175" s="5">
        <v>-3.81</v>
      </c>
      <c r="S175" s="4" t="s">
        <v>2</v>
      </c>
    </row>
    <row r="176" spans="1:19" ht="96" x14ac:dyDescent="0.15">
      <c r="A176" s="1" t="s">
        <v>2564</v>
      </c>
      <c r="B176" s="12" t="s">
        <v>5</v>
      </c>
      <c r="C176" s="11" t="s">
        <v>2563</v>
      </c>
      <c r="D176" s="10">
        <f t="shared" si="8"/>
        <v>3765.5</v>
      </c>
      <c r="E176" s="9">
        <f t="shared" si="9"/>
        <v>-1.8252333955721527</v>
      </c>
      <c r="F176" s="8">
        <f t="shared" si="10"/>
        <v>-1.1005728649091016</v>
      </c>
      <c r="G176" s="8">
        <f t="shared" si="11"/>
        <v>-2.814772727272727</v>
      </c>
      <c r="H176" s="7" t="s">
        <v>2562</v>
      </c>
      <c r="I176" s="5">
        <v>24.77</v>
      </c>
      <c r="J176" s="6">
        <v>3765.5</v>
      </c>
      <c r="K176" s="6">
        <v>-3255</v>
      </c>
      <c r="L176" s="6">
        <v>-3421.4</v>
      </c>
      <c r="M176" s="6">
        <v>2232</v>
      </c>
      <c r="N176" s="6">
        <v>1874.5</v>
      </c>
      <c r="P176" s="5">
        <v>-8.0500000000000007</v>
      </c>
      <c r="Q176" s="5">
        <v>-8.8000000000000007</v>
      </c>
      <c r="S176" s="4" t="s">
        <v>2</v>
      </c>
    </row>
    <row r="177" spans="1:19" ht="72" x14ac:dyDescent="0.15">
      <c r="A177" s="1" t="s">
        <v>2561</v>
      </c>
      <c r="B177" s="12" t="s">
        <v>9</v>
      </c>
      <c r="C177" s="11" t="s">
        <v>2560</v>
      </c>
      <c r="D177" s="10">
        <f t="shared" si="8"/>
        <v>3755.5</v>
      </c>
      <c r="E177" s="9">
        <f t="shared" si="9"/>
        <v>0.21651226475557889</v>
      </c>
      <c r="F177" s="8">
        <f t="shared" si="10"/>
        <v>10.106297093649085</v>
      </c>
      <c r="G177" s="8">
        <f t="shared" si="11"/>
        <v>14.376237623762377</v>
      </c>
      <c r="H177" s="7" t="s">
        <v>2559</v>
      </c>
      <c r="I177" s="5">
        <v>29.04</v>
      </c>
      <c r="J177" s="6">
        <v>3755.5</v>
      </c>
      <c r="K177" s="6">
        <v>388.7</v>
      </c>
      <c r="L177" s="6">
        <v>371.6</v>
      </c>
      <c r="M177" s="6">
        <v>1521.3</v>
      </c>
      <c r="N177" s="6">
        <v>1716.3</v>
      </c>
      <c r="P177" s="5">
        <v>2.0099999999999998</v>
      </c>
      <c r="Q177" s="5">
        <v>2.02</v>
      </c>
      <c r="S177" s="4" t="s">
        <v>2</v>
      </c>
    </row>
    <row r="178" spans="1:19" ht="108" x14ac:dyDescent="0.15">
      <c r="A178" s="1" t="s">
        <v>2558</v>
      </c>
      <c r="B178" s="12" t="s">
        <v>143</v>
      </c>
      <c r="C178" s="11" t="s">
        <v>2557</v>
      </c>
      <c r="D178" s="10">
        <f t="shared" si="8"/>
        <v>3752.6</v>
      </c>
      <c r="E178" s="9">
        <f t="shared" si="9"/>
        <v>0.35569064505234721</v>
      </c>
      <c r="F178" s="8">
        <f t="shared" si="10"/>
        <v>7.1260919103684008</v>
      </c>
      <c r="G178" s="8">
        <f t="shared" si="11"/>
        <v>10.497029702970297</v>
      </c>
      <c r="H178" s="7" t="s">
        <v>2556</v>
      </c>
      <c r="I178" s="5">
        <v>53.01</v>
      </c>
      <c r="J178" s="6">
        <v>3752.6</v>
      </c>
      <c r="K178" s="6">
        <v>408.2</v>
      </c>
      <c r="L178" s="6">
        <v>526.6</v>
      </c>
      <c r="M178" s="6">
        <v>1525.9</v>
      </c>
      <c r="N178" s="6">
        <v>1480.5</v>
      </c>
      <c r="P178" s="5">
        <v>2.39</v>
      </c>
      <c r="Q178" s="5">
        <v>5.05</v>
      </c>
      <c r="S178" s="4" t="s">
        <v>2</v>
      </c>
    </row>
    <row r="179" spans="1:19" ht="108" x14ac:dyDescent="0.15">
      <c r="A179" s="1" t="s">
        <v>2555</v>
      </c>
      <c r="B179" s="12" t="s">
        <v>5</v>
      </c>
      <c r="C179" s="11" t="s">
        <v>2554</v>
      </c>
      <c r="D179" s="10">
        <f t="shared" si="8"/>
        <v>3739.7</v>
      </c>
      <c r="E179" s="9">
        <f t="shared" si="9"/>
        <v>0.62071881606765333</v>
      </c>
      <c r="F179" s="8">
        <f t="shared" si="10"/>
        <v>25.474795640326974</v>
      </c>
      <c r="G179" s="8">
        <f t="shared" si="11"/>
        <v>53.849865951742629</v>
      </c>
      <c r="H179" s="7" t="s">
        <v>2553</v>
      </c>
      <c r="I179" s="5">
        <v>200.86</v>
      </c>
      <c r="J179" s="6">
        <v>3739.7</v>
      </c>
      <c r="K179" s="6">
        <v>63</v>
      </c>
      <c r="L179" s="6">
        <v>146.80000000000001</v>
      </c>
      <c r="M179" s="6">
        <v>251.2</v>
      </c>
      <c r="N179" s="6">
        <v>236.5</v>
      </c>
      <c r="P179" s="5">
        <v>2.4900000000000002</v>
      </c>
      <c r="Q179" s="5">
        <v>3.73</v>
      </c>
      <c r="S179" s="4" t="s">
        <v>2</v>
      </c>
    </row>
    <row r="180" spans="1:19" ht="60" x14ac:dyDescent="0.15">
      <c r="A180" s="1" t="s">
        <v>2552</v>
      </c>
      <c r="B180" s="12" t="s">
        <v>5</v>
      </c>
      <c r="C180" s="11" t="s">
        <v>2551</v>
      </c>
      <c r="D180" s="10">
        <f t="shared" si="8"/>
        <v>3725</v>
      </c>
      <c r="E180" s="9">
        <f t="shared" si="9"/>
        <v>0.54896093100581878</v>
      </c>
      <c r="F180" s="8">
        <f t="shared" si="10"/>
        <v>11.281041792852816</v>
      </c>
      <c r="G180" s="8">
        <f t="shared" si="11"/>
        <v>18.523809523809526</v>
      </c>
      <c r="H180" s="7" t="s">
        <v>2550</v>
      </c>
      <c r="I180" s="5">
        <v>15.56</v>
      </c>
      <c r="J180" s="6">
        <v>3725</v>
      </c>
      <c r="K180" s="6">
        <v>175</v>
      </c>
      <c r="L180" s="6">
        <v>330.2</v>
      </c>
      <c r="M180" s="6">
        <v>488.6</v>
      </c>
      <c r="N180" s="6">
        <v>601.5</v>
      </c>
      <c r="P180" s="14">
        <v>0.85599999999999998</v>
      </c>
      <c r="Q180" s="14">
        <v>0.84</v>
      </c>
      <c r="S180" s="4" t="s">
        <v>2</v>
      </c>
    </row>
    <row r="181" spans="1:19" ht="60" x14ac:dyDescent="0.15">
      <c r="A181" s="1" t="s">
        <v>2549</v>
      </c>
      <c r="B181" s="12" t="s">
        <v>78</v>
      </c>
      <c r="C181" s="11" t="s">
        <v>2548</v>
      </c>
      <c r="D181" s="10">
        <f t="shared" si="8"/>
        <v>3717.8</v>
      </c>
      <c r="E181" s="9">
        <f t="shared" si="9"/>
        <v>0.39155420113191119</v>
      </c>
      <c r="F181" s="8">
        <f t="shared" si="10"/>
        <v>8.2672893039804318</v>
      </c>
      <c r="G181" s="8">
        <f t="shared" si="11"/>
        <v>10.85053380782918</v>
      </c>
      <c r="H181" s="7" t="s">
        <v>2547</v>
      </c>
      <c r="I181" s="5">
        <v>30.49</v>
      </c>
      <c r="J181" s="6">
        <v>3717.8</v>
      </c>
      <c r="K181" s="6">
        <v>324</v>
      </c>
      <c r="L181" s="6">
        <v>449.7</v>
      </c>
      <c r="M181" s="6">
        <v>1180</v>
      </c>
      <c r="N181" s="6">
        <v>1148.5</v>
      </c>
      <c r="P181" s="14">
        <v>0.58899999999999997</v>
      </c>
      <c r="Q181" s="5">
        <v>2.81</v>
      </c>
      <c r="S181" s="4" t="s">
        <v>2</v>
      </c>
    </row>
    <row r="182" spans="1:19" ht="60" x14ac:dyDescent="0.15">
      <c r="A182" s="1" t="s">
        <v>2546</v>
      </c>
      <c r="B182" s="12" t="s">
        <v>5</v>
      </c>
      <c r="C182" s="11" t="s">
        <v>2545</v>
      </c>
      <c r="D182" s="10">
        <f t="shared" si="8"/>
        <v>3707</v>
      </c>
      <c r="E182" s="9" t="e">
        <f t="shared" si="9"/>
        <v>#DIV/0!</v>
      </c>
      <c r="F182" s="8">
        <f t="shared" si="10"/>
        <v>-9.7194546407970641</v>
      </c>
      <c r="G182" s="8">
        <f t="shared" si="11"/>
        <v>-10.21148825065274</v>
      </c>
      <c r="H182" s="7" t="s">
        <v>2544</v>
      </c>
      <c r="I182" s="5">
        <v>39.11</v>
      </c>
      <c r="J182" s="6">
        <v>3707</v>
      </c>
      <c r="K182" s="13">
        <v>0</v>
      </c>
      <c r="L182" s="6">
        <v>-381.4</v>
      </c>
      <c r="M182" s="13">
        <v>0</v>
      </c>
      <c r="N182" s="13">
        <v>0</v>
      </c>
      <c r="P182" s="5">
        <v>-2.12</v>
      </c>
      <c r="Q182" s="5">
        <v>-3.83</v>
      </c>
      <c r="S182" s="4" t="s">
        <v>2</v>
      </c>
    </row>
    <row r="183" spans="1:19" ht="96" x14ac:dyDescent="0.15">
      <c r="A183" s="1" t="s">
        <v>2543</v>
      </c>
      <c r="B183" s="12" t="s">
        <v>5</v>
      </c>
      <c r="C183" s="11" t="s">
        <v>2542</v>
      </c>
      <c r="D183" s="10">
        <f t="shared" si="8"/>
        <v>3687</v>
      </c>
      <c r="E183" s="9">
        <f t="shared" si="9"/>
        <v>0.21821485601013163</v>
      </c>
      <c r="F183" s="8">
        <f t="shared" si="10"/>
        <v>9.3035579106737316</v>
      </c>
      <c r="G183" s="8">
        <f t="shared" si="11"/>
        <v>11.082934609250399</v>
      </c>
      <c r="H183" s="7" t="s">
        <v>2541</v>
      </c>
      <c r="I183" s="5">
        <v>69.489999999999995</v>
      </c>
      <c r="J183" s="6">
        <v>3687</v>
      </c>
      <c r="K183" s="6">
        <v>367.7</v>
      </c>
      <c r="L183" s="6">
        <v>396.3</v>
      </c>
      <c r="M183" s="6">
        <v>1831.1</v>
      </c>
      <c r="N183" s="6">
        <v>1816.1</v>
      </c>
      <c r="P183" s="5">
        <v>2.4300000000000002</v>
      </c>
      <c r="Q183" s="5">
        <v>6.27</v>
      </c>
      <c r="S183" s="4" t="s">
        <v>2</v>
      </c>
    </row>
    <row r="184" spans="1:19" ht="24" x14ac:dyDescent="0.15">
      <c r="A184" s="1" t="s">
        <v>2540</v>
      </c>
      <c r="B184" s="12" t="s">
        <v>16</v>
      </c>
      <c r="C184" s="11" t="s">
        <v>2539</v>
      </c>
      <c r="D184" s="10">
        <f t="shared" si="8"/>
        <v>3659.6</v>
      </c>
      <c r="E184" s="9">
        <f t="shared" si="9"/>
        <v>1.3302568218298555E-2</v>
      </c>
      <c r="F184" s="8">
        <f t="shared" si="10"/>
        <v>551.97586726998486</v>
      </c>
      <c r="G184" s="8">
        <f t="shared" si="11"/>
        <v>229.08765652951698</v>
      </c>
      <c r="H184" s="7" t="s">
        <v>2538</v>
      </c>
      <c r="I184" s="5">
        <v>128.06</v>
      </c>
      <c r="J184" s="6">
        <v>3659.6</v>
      </c>
      <c r="K184" s="6">
        <v>34.700000000000003</v>
      </c>
      <c r="L184" s="5">
        <v>6.63</v>
      </c>
      <c r="M184" s="6">
        <v>402.2</v>
      </c>
      <c r="N184" s="6">
        <v>498.4</v>
      </c>
      <c r="P184" s="14">
        <v>7.3999999999999996E-2</v>
      </c>
      <c r="Q184" s="14">
        <v>0.55900000000000005</v>
      </c>
      <c r="S184" s="4" t="s">
        <v>2</v>
      </c>
    </row>
    <row r="185" spans="1:19" ht="96" x14ac:dyDescent="0.15">
      <c r="A185" s="1" t="s">
        <v>2537</v>
      </c>
      <c r="B185" s="12" t="s">
        <v>5</v>
      </c>
      <c r="C185" s="11" t="s">
        <v>2536</v>
      </c>
      <c r="D185" s="10">
        <f t="shared" si="8"/>
        <v>3658.1</v>
      </c>
      <c r="E185" s="9">
        <f t="shared" si="9"/>
        <v>0.13968347225792235</v>
      </c>
      <c r="F185" s="8">
        <f t="shared" si="10"/>
        <v>9.6164563617245005</v>
      </c>
      <c r="G185" s="8">
        <f t="shared" si="11"/>
        <v>15.901639344262295</v>
      </c>
      <c r="H185" s="7" t="s">
        <v>2535</v>
      </c>
      <c r="I185" s="5">
        <v>19.399999999999999</v>
      </c>
      <c r="J185" s="6">
        <v>3658.1</v>
      </c>
      <c r="K185" s="6">
        <v>352.2</v>
      </c>
      <c r="L185" s="6">
        <v>380.4</v>
      </c>
      <c r="M185" s="6">
        <v>2621.8</v>
      </c>
      <c r="N185" s="6">
        <v>2723.3</v>
      </c>
      <c r="P185" s="14">
        <v>8.5999999999999993E-2</v>
      </c>
      <c r="Q185" s="5">
        <v>1.22</v>
      </c>
      <c r="S185" s="4" t="s">
        <v>2</v>
      </c>
    </row>
    <row r="186" spans="1:19" ht="36" x14ac:dyDescent="0.15">
      <c r="A186" s="1" t="s">
        <v>2534</v>
      </c>
      <c r="B186" s="12" t="s">
        <v>9</v>
      </c>
      <c r="C186" s="11" t="s">
        <v>2533</v>
      </c>
      <c r="D186" s="10">
        <f t="shared" si="8"/>
        <v>3639.2</v>
      </c>
      <c r="E186" s="9" t="e">
        <f t="shared" si="9"/>
        <v>#DIV/0!</v>
      </c>
      <c r="F186" s="8">
        <f t="shared" si="10"/>
        <v>-6.5999274573812112</v>
      </c>
      <c r="G186" s="8">
        <f t="shared" si="11"/>
        <v>-7.9133333333333331</v>
      </c>
      <c r="H186" s="7" t="s">
        <v>2532</v>
      </c>
      <c r="I186" s="5">
        <v>23.74</v>
      </c>
      <c r="J186" s="6">
        <v>3639.2</v>
      </c>
      <c r="K186" s="6">
        <v>-486.7</v>
      </c>
      <c r="L186" s="6">
        <v>-551.4</v>
      </c>
      <c r="M186" s="13">
        <v>0</v>
      </c>
      <c r="N186" s="13">
        <v>0</v>
      </c>
      <c r="P186" s="5">
        <v>-2.82</v>
      </c>
      <c r="Q186" s="5">
        <v>-3</v>
      </c>
      <c r="S186" s="4" t="s">
        <v>2</v>
      </c>
    </row>
    <row r="187" spans="1:19" ht="72" x14ac:dyDescent="0.15">
      <c r="A187" s="1" t="s">
        <v>2531</v>
      </c>
      <c r="B187" s="12" t="s">
        <v>5</v>
      </c>
      <c r="C187" s="11" t="s">
        <v>2530</v>
      </c>
      <c r="D187" s="10">
        <f t="shared" si="8"/>
        <v>3619.4</v>
      </c>
      <c r="E187" s="9" t="e">
        <f t="shared" si="9"/>
        <v>#VALUE!</v>
      </c>
      <c r="F187" s="8" t="e">
        <f t="shared" si="10"/>
        <v>#VALUE!</v>
      </c>
      <c r="G187" s="8" t="e">
        <f t="shared" si="11"/>
        <v>#VALUE!</v>
      </c>
      <c r="H187" s="7" t="s">
        <v>2529</v>
      </c>
      <c r="I187" s="5">
        <v>74.17</v>
      </c>
      <c r="J187" s="6">
        <v>3619.4</v>
      </c>
      <c r="K187" s="6">
        <v>165.8</v>
      </c>
      <c r="L187" s="15" t="s">
        <v>27</v>
      </c>
      <c r="M187" s="6">
        <v>933.8</v>
      </c>
      <c r="N187" s="15" t="s">
        <v>27</v>
      </c>
      <c r="P187" s="5">
        <v>2.02</v>
      </c>
      <c r="Q187" s="15" t="s">
        <v>27</v>
      </c>
      <c r="S187" s="4" t="s">
        <v>2</v>
      </c>
    </row>
    <row r="188" spans="1:19" ht="72" x14ac:dyDescent="0.15">
      <c r="A188" s="1" t="s">
        <v>2528</v>
      </c>
      <c r="B188" s="12" t="s">
        <v>5</v>
      </c>
      <c r="C188" s="11" t="s">
        <v>2527</v>
      </c>
      <c r="D188" s="10">
        <f t="shared" si="8"/>
        <v>3614.8</v>
      </c>
      <c r="E188" s="9">
        <f t="shared" si="9"/>
        <v>0.10779063741578856</v>
      </c>
      <c r="F188" s="8">
        <f t="shared" si="10"/>
        <v>57.929487179487182</v>
      </c>
      <c r="G188" s="8">
        <f t="shared" si="11"/>
        <v>1553.0434782608695</v>
      </c>
      <c r="H188" s="7" t="s">
        <v>2526</v>
      </c>
      <c r="I188" s="5">
        <v>71.44</v>
      </c>
      <c r="J188" s="6">
        <v>3614.8</v>
      </c>
      <c r="K188" s="6">
        <v>-17.600000000000001</v>
      </c>
      <c r="L188" s="6">
        <v>62.4</v>
      </c>
      <c r="M188" s="6">
        <v>471.8</v>
      </c>
      <c r="N188" s="6">
        <v>578.9</v>
      </c>
      <c r="P188" s="14">
        <v>-0.83899999999999997</v>
      </c>
      <c r="Q188" s="14">
        <v>4.5999999999999999E-2</v>
      </c>
      <c r="S188" s="4" t="s">
        <v>2</v>
      </c>
    </row>
    <row r="189" spans="1:19" ht="108" x14ac:dyDescent="0.15">
      <c r="A189" s="1" t="s">
        <v>2525</v>
      </c>
      <c r="B189" s="12" t="s">
        <v>5</v>
      </c>
      <c r="C189" s="11" t="s">
        <v>2524</v>
      </c>
      <c r="D189" s="10">
        <f t="shared" si="8"/>
        <v>3608.6</v>
      </c>
      <c r="E189" s="9">
        <f t="shared" si="9"/>
        <v>-0.52613941018766752</v>
      </c>
      <c r="F189" s="8">
        <f t="shared" si="10"/>
        <v>-9.193885350318471</v>
      </c>
      <c r="G189" s="8">
        <f t="shared" si="11"/>
        <v>-6.9495798319327733</v>
      </c>
      <c r="H189" s="7" t="s">
        <v>2523</v>
      </c>
      <c r="I189" s="5">
        <v>33.08</v>
      </c>
      <c r="J189" s="6">
        <v>3608.6</v>
      </c>
      <c r="K189" s="6">
        <v>-508.7</v>
      </c>
      <c r="L189" s="6">
        <v>-392.5</v>
      </c>
      <c r="M189" s="6">
        <v>630.6</v>
      </c>
      <c r="N189" s="6">
        <v>746</v>
      </c>
      <c r="P189" s="5">
        <v>-5.94</v>
      </c>
      <c r="Q189" s="5">
        <v>-4.76</v>
      </c>
      <c r="S189" s="4" t="s">
        <v>2</v>
      </c>
    </row>
    <row r="190" spans="1:19" ht="36" x14ac:dyDescent="0.15">
      <c r="A190" s="1" t="s">
        <v>2522</v>
      </c>
      <c r="B190" s="12" t="s">
        <v>78</v>
      </c>
      <c r="C190" s="11" t="s">
        <v>2521</v>
      </c>
      <c r="D190" s="10">
        <f t="shared" si="8"/>
        <v>3592.8</v>
      </c>
      <c r="E190" s="9">
        <f t="shared" si="9"/>
        <v>-62.336769759450171</v>
      </c>
      <c r="F190" s="8">
        <f t="shared" si="10"/>
        <v>-19.805953693495038</v>
      </c>
      <c r="G190" s="8">
        <f t="shared" si="11"/>
        <v>-21.54494382022472</v>
      </c>
      <c r="H190" s="7" t="s">
        <v>2520</v>
      </c>
      <c r="I190" s="5">
        <v>38.35</v>
      </c>
      <c r="J190" s="6">
        <v>3592.8</v>
      </c>
      <c r="K190" s="6">
        <v>-202.7</v>
      </c>
      <c r="L190" s="6">
        <v>-181.4</v>
      </c>
      <c r="M190" s="6">
        <v>35.200000000000003</v>
      </c>
      <c r="N190" s="5">
        <v>2.91</v>
      </c>
      <c r="P190" s="5">
        <v>-1.95</v>
      </c>
      <c r="Q190" s="5">
        <v>-1.78</v>
      </c>
      <c r="S190" s="4" t="s">
        <v>2</v>
      </c>
    </row>
    <row r="191" spans="1:19" ht="72" x14ac:dyDescent="0.15">
      <c r="A191" s="1" t="s">
        <v>2519</v>
      </c>
      <c r="B191" s="12" t="s">
        <v>5</v>
      </c>
      <c r="C191" s="11" t="s">
        <v>2518</v>
      </c>
      <c r="D191" s="10">
        <f t="shared" si="8"/>
        <v>3556.5</v>
      </c>
      <c r="E191" s="9">
        <f t="shared" si="9"/>
        <v>-33.826446280991739</v>
      </c>
      <c r="F191" s="8">
        <f t="shared" si="10"/>
        <v>-8.6892255069631084</v>
      </c>
      <c r="G191" s="8">
        <f t="shared" si="11"/>
        <v>-12.106796116504853</v>
      </c>
      <c r="H191" s="7" t="s">
        <v>2517</v>
      </c>
      <c r="I191" s="5">
        <v>37.409999999999997</v>
      </c>
      <c r="J191" s="6">
        <v>3556.5</v>
      </c>
      <c r="K191" s="6">
        <v>-360.5</v>
      </c>
      <c r="L191" s="6">
        <v>-409.3</v>
      </c>
      <c r="M191" s="13">
        <v>0</v>
      </c>
      <c r="N191" s="6">
        <v>12.1</v>
      </c>
      <c r="P191" s="5">
        <v>-3.56</v>
      </c>
      <c r="Q191" s="5">
        <v>-3.09</v>
      </c>
      <c r="S191" s="4" t="s">
        <v>2</v>
      </c>
    </row>
    <row r="192" spans="1:19" ht="48" x14ac:dyDescent="0.15">
      <c r="A192" s="1" t="s">
        <v>2516</v>
      </c>
      <c r="B192" s="12" t="s">
        <v>5</v>
      </c>
      <c r="C192" s="11" t="s">
        <v>2515</v>
      </c>
      <c r="D192" s="10">
        <f t="shared" si="8"/>
        <v>3477.9</v>
      </c>
      <c r="E192" s="9" t="e">
        <f t="shared" si="9"/>
        <v>#DIV/0!</v>
      </c>
      <c r="F192" s="8">
        <f t="shared" si="10"/>
        <v>-9.5546703296703299</v>
      </c>
      <c r="G192" s="8">
        <f t="shared" si="11"/>
        <v>-13.264058679706602</v>
      </c>
      <c r="H192" s="7" t="s">
        <v>2514</v>
      </c>
      <c r="I192" s="5">
        <v>54.25</v>
      </c>
      <c r="J192" s="6">
        <v>3477.9</v>
      </c>
      <c r="K192" s="6">
        <v>-330</v>
      </c>
      <c r="L192" s="6">
        <v>-364</v>
      </c>
      <c r="M192" s="13">
        <v>0</v>
      </c>
      <c r="N192" s="13">
        <v>0</v>
      </c>
      <c r="P192" s="5">
        <v>-3.74</v>
      </c>
      <c r="Q192" s="5">
        <v>-4.09</v>
      </c>
      <c r="S192" s="4" t="s">
        <v>2</v>
      </c>
    </row>
    <row r="193" spans="1:19" ht="96" x14ac:dyDescent="0.15">
      <c r="A193" s="1" t="s">
        <v>2513</v>
      </c>
      <c r="B193" s="12" t="s">
        <v>9</v>
      </c>
      <c r="C193" s="11" t="s">
        <v>2512</v>
      </c>
      <c r="D193" s="10">
        <f t="shared" si="8"/>
        <v>3391.4</v>
      </c>
      <c r="E193" s="9">
        <f t="shared" si="9"/>
        <v>0.13582263710618436</v>
      </c>
      <c r="F193" s="8">
        <f t="shared" si="10"/>
        <v>29.135738831615118</v>
      </c>
      <c r="G193" s="8">
        <f t="shared" si="11"/>
        <v>-41.557894736842101</v>
      </c>
      <c r="H193" s="7" t="s">
        <v>2511</v>
      </c>
      <c r="I193" s="5">
        <v>19.739999999999998</v>
      </c>
      <c r="J193" s="6">
        <v>3391.4</v>
      </c>
      <c r="K193" s="5">
        <v>4.76</v>
      </c>
      <c r="L193" s="6">
        <v>116.4</v>
      </c>
      <c r="M193" s="6">
        <v>728</v>
      </c>
      <c r="N193" s="6">
        <v>857</v>
      </c>
      <c r="P193" s="5">
        <v>-1.05</v>
      </c>
      <c r="Q193" s="14">
        <v>-0.47499999999999998</v>
      </c>
      <c r="S193" s="4" t="s">
        <v>2</v>
      </c>
    </row>
    <row r="194" spans="1:19" ht="60" x14ac:dyDescent="0.15">
      <c r="A194" s="1" t="s">
        <v>2510</v>
      </c>
      <c r="B194" s="12" t="s">
        <v>5</v>
      </c>
      <c r="C194" s="11" t="s">
        <v>2509</v>
      </c>
      <c r="D194" s="10">
        <f t="shared" si="8"/>
        <v>3349.7</v>
      </c>
      <c r="E194" s="9">
        <f t="shared" si="9"/>
        <v>8.572954822954823E-2</v>
      </c>
      <c r="F194" s="8">
        <f t="shared" si="10"/>
        <v>5.9635036496350358</v>
      </c>
      <c r="G194" s="8">
        <f t="shared" si="11"/>
        <v>6.5766423357664223</v>
      </c>
      <c r="H194" s="7" t="s">
        <v>2508</v>
      </c>
      <c r="I194" s="5">
        <v>9.01</v>
      </c>
      <c r="J194" s="6">
        <v>3349.7</v>
      </c>
      <c r="K194" s="6">
        <v>530.9</v>
      </c>
      <c r="L194" s="6">
        <v>561.70000000000005</v>
      </c>
      <c r="M194" s="6">
        <v>6325.5</v>
      </c>
      <c r="N194" s="6">
        <v>6552</v>
      </c>
      <c r="P194" s="5">
        <v>1.45</v>
      </c>
      <c r="Q194" s="5">
        <v>1.37</v>
      </c>
      <c r="S194" s="4" t="s">
        <v>2</v>
      </c>
    </row>
    <row r="195" spans="1:19" ht="96" x14ac:dyDescent="0.15">
      <c r="A195" s="1" t="s">
        <v>2507</v>
      </c>
      <c r="B195" s="12" t="s">
        <v>9</v>
      </c>
      <c r="C195" s="11" t="s">
        <v>2506</v>
      </c>
      <c r="D195" s="10">
        <f t="shared" si="8"/>
        <v>3273</v>
      </c>
      <c r="E195" s="9">
        <f t="shared" si="9"/>
        <v>-15.13240418118467</v>
      </c>
      <c r="F195" s="8">
        <f t="shared" si="10"/>
        <v>-7.5362652544324193</v>
      </c>
      <c r="G195" s="8">
        <f t="shared" si="11"/>
        <v>-11.831081081081081</v>
      </c>
      <c r="H195" s="7" t="s">
        <v>2505</v>
      </c>
      <c r="I195" s="5">
        <v>52.53</v>
      </c>
      <c r="J195" s="6">
        <v>3273</v>
      </c>
      <c r="K195" s="6">
        <v>-459.5</v>
      </c>
      <c r="L195" s="6">
        <v>-434.3</v>
      </c>
      <c r="M195" s="6">
        <v>38.299999999999997</v>
      </c>
      <c r="N195" s="6">
        <v>28.7</v>
      </c>
      <c r="P195" s="5">
        <v>-5.58</v>
      </c>
      <c r="Q195" s="5">
        <v>-4.4400000000000004</v>
      </c>
      <c r="S195" s="4" t="s">
        <v>2</v>
      </c>
    </row>
    <row r="196" spans="1:19" ht="96" x14ac:dyDescent="0.15">
      <c r="A196" s="1" t="s">
        <v>2504</v>
      </c>
      <c r="B196" s="12" t="s">
        <v>5</v>
      </c>
      <c r="C196" s="11" t="s">
        <v>2503</v>
      </c>
      <c r="D196" s="10">
        <f t="shared" si="8"/>
        <v>3271.5</v>
      </c>
      <c r="E196" s="9">
        <f t="shared" si="9"/>
        <v>9.2033195020746889E-2</v>
      </c>
      <c r="F196" s="8">
        <f t="shared" si="10"/>
        <v>29.499549143372406</v>
      </c>
      <c r="G196" s="8">
        <f t="shared" si="11"/>
        <v>31.646903820816863</v>
      </c>
      <c r="H196" s="7" t="s">
        <v>2502</v>
      </c>
      <c r="I196" s="5">
        <v>24.02</v>
      </c>
      <c r="J196" s="6">
        <v>3271.5</v>
      </c>
      <c r="K196" s="6">
        <v>108.5</v>
      </c>
      <c r="L196" s="6">
        <v>110.9</v>
      </c>
      <c r="M196" s="6">
        <v>1047.0999999999999</v>
      </c>
      <c r="N196" s="6">
        <v>1205</v>
      </c>
      <c r="P196" s="5">
        <v>1.54</v>
      </c>
      <c r="Q196" s="14">
        <v>0.75900000000000001</v>
      </c>
      <c r="S196" s="4" t="s">
        <v>2</v>
      </c>
    </row>
    <row r="197" spans="1:19" ht="72" x14ac:dyDescent="0.15">
      <c r="A197" s="1" t="s">
        <v>2501</v>
      </c>
      <c r="B197" s="12" t="s">
        <v>5</v>
      </c>
      <c r="C197" s="11" t="s">
        <v>2500</v>
      </c>
      <c r="D197" s="10">
        <f t="shared" si="8"/>
        <v>3162</v>
      </c>
      <c r="E197" s="9">
        <f t="shared" si="9"/>
        <v>0.3284975821243955</v>
      </c>
      <c r="F197" s="8">
        <f t="shared" si="10"/>
        <v>16.050761421319798</v>
      </c>
      <c r="G197" s="8">
        <f t="shared" si="11"/>
        <v>34.5</v>
      </c>
      <c r="H197" s="7" t="s">
        <v>2499</v>
      </c>
      <c r="I197" s="5">
        <v>34.5</v>
      </c>
      <c r="J197" s="6">
        <v>3162</v>
      </c>
      <c r="K197" s="6">
        <v>-35</v>
      </c>
      <c r="L197" s="6">
        <v>197</v>
      </c>
      <c r="M197" s="6">
        <v>435.8</v>
      </c>
      <c r="N197" s="6">
        <v>599.70000000000005</v>
      </c>
      <c r="P197" s="5">
        <v>-1.02</v>
      </c>
      <c r="Q197" s="5">
        <v>1</v>
      </c>
      <c r="S197" s="4" t="s">
        <v>2</v>
      </c>
    </row>
    <row r="198" spans="1:19" ht="84" x14ac:dyDescent="0.15">
      <c r="A198" s="1" t="s">
        <v>2498</v>
      </c>
      <c r="B198" s="12" t="s">
        <v>5</v>
      </c>
      <c r="C198" s="11" t="s">
        <v>2497</v>
      </c>
      <c r="D198" s="10">
        <f t="shared" si="8"/>
        <v>3125.7</v>
      </c>
      <c r="E198" s="9">
        <f t="shared" si="9"/>
        <v>0.18445769181284044</v>
      </c>
      <c r="F198" s="8">
        <f t="shared" si="10"/>
        <v>7.2673796791443843</v>
      </c>
      <c r="G198" s="8">
        <f t="shared" si="11"/>
        <v>9.2561728395061724</v>
      </c>
      <c r="H198" s="7" t="s">
        <v>2496</v>
      </c>
      <c r="I198" s="5">
        <v>29.99</v>
      </c>
      <c r="J198" s="6">
        <v>3125.7</v>
      </c>
      <c r="K198" s="6">
        <v>369</v>
      </c>
      <c r="L198" s="6">
        <v>430.1</v>
      </c>
      <c r="M198" s="6">
        <v>2233.3000000000002</v>
      </c>
      <c r="N198" s="6">
        <v>2331.6999999999998</v>
      </c>
      <c r="P198" s="6">
        <v>-24.1</v>
      </c>
      <c r="Q198" s="5">
        <v>3.24</v>
      </c>
      <c r="S198" s="4" t="s">
        <v>2</v>
      </c>
    </row>
    <row r="199" spans="1:19" ht="84" x14ac:dyDescent="0.15">
      <c r="A199" s="1" t="s">
        <v>2495</v>
      </c>
      <c r="B199" s="12" t="s">
        <v>16</v>
      </c>
      <c r="C199" s="11" t="s">
        <v>2494</v>
      </c>
      <c r="D199" s="10">
        <f t="shared" si="8"/>
        <v>3122.9</v>
      </c>
      <c r="E199" s="9">
        <f t="shared" si="9"/>
        <v>0.12240432810883919</v>
      </c>
      <c r="F199" s="8">
        <f t="shared" si="10"/>
        <v>10.149171270718233</v>
      </c>
      <c r="G199" s="8">
        <f t="shared" si="11"/>
        <v>15.143369175627237</v>
      </c>
      <c r="H199" s="7" t="s">
        <v>2493</v>
      </c>
      <c r="I199" s="5">
        <v>8.4499999999999993</v>
      </c>
      <c r="J199" s="6">
        <v>3122.9</v>
      </c>
      <c r="K199" s="6">
        <v>250.4</v>
      </c>
      <c r="L199" s="6">
        <v>307.7</v>
      </c>
      <c r="M199" s="6">
        <v>2290.6</v>
      </c>
      <c r="N199" s="6">
        <v>2513.8000000000002</v>
      </c>
      <c r="P199" s="14">
        <v>0.36699999999999999</v>
      </c>
      <c r="Q199" s="14">
        <v>0.55800000000000005</v>
      </c>
      <c r="S199" s="4" t="s">
        <v>2</v>
      </c>
    </row>
    <row r="200" spans="1:19" ht="48" x14ac:dyDescent="0.15">
      <c r="A200" s="1" t="s">
        <v>2492</v>
      </c>
      <c r="B200" s="12" t="s">
        <v>5</v>
      </c>
      <c r="C200" s="11" t="s">
        <v>2491</v>
      </c>
      <c r="D200" s="10">
        <f t="shared" si="8"/>
        <v>3103.9</v>
      </c>
      <c r="E200" s="9">
        <f t="shared" si="9"/>
        <v>0.16768039811998894</v>
      </c>
      <c r="F200" s="8">
        <f t="shared" si="10"/>
        <v>25.588623248145097</v>
      </c>
      <c r="G200" s="8">
        <f t="shared" si="11"/>
        <v>39.831932773109244</v>
      </c>
      <c r="H200" s="7" t="s">
        <v>2490</v>
      </c>
      <c r="I200" s="5">
        <v>9.48</v>
      </c>
      <c r="J200" s="6">
        <v>3103.9</v>
      </c>
      <c r="K200" s="6">
        <v>42.1</v>
      </c>
      <c r="L200" s="6">
        <v>121.3</v>
      </c>
      <c r="M200" s="6">
        <v>598.70000000000005</v>
      </c>
      <c r="N200" s="6">
        <v>723.4</v>
      </c>
      <c r="P200" s="14">
        <v>-4.5999999999999999E-2</v>
      </c>
      <c r="Q200" s="14">
        <v>0.23799999999999999</v>
      </c>
      <c r="S200" s="4" t="s">
        <v>2</v>
      </c>
    </row>
    <row r="201" spans="1:19" ht="72" x14ac:dyDescent="0.15">
      <c r="A201" s="1" t="s">
        <v>2489</v>
      </c>
      <c r="B201" s="12" t="s">
        <v>5</v>
      </c>
      <c r="C201" s="11" t="s">
        <v>2488</v>
      </c>
      <c r="D201" s="10">
        <f t="shared" si="8"/>
        <v>3048.5</v>
      </c>
      <c r="E201" s="9">
        <f t="shared" si="9"/>
        <v>0.20216766857176702</v>
      </c>
      <c r="F201" s="8">
        <f t="shared" si="10"/>
        <v>4.4653581368097255</v>
      </c>
      <c r="G201" s="8">
        <f t="shared" si="11"/>
        <v>10.599769319492502</v>
      </c>
      <c r="H201" s="7" t="s">
        <v>2487</v>
      </c>
      <c r="I201" s="5">
        <v>9.19</v>
      </c>
      <c r="J201" s="6">
        <v>3048.5</v>
      </c>
      <c r="K201" s="6">
        <v>632.5</v>
      </c>
      <c r="L201" s="6">
        <v>682.7</v>
      </c>
      <c r="M201" s="6">
        <v>3255.2</v>
      </c>
      <c r="N201" s="6">
        <v>3376.9</v>
      </c>
      <c r="P201" s="14">
        <v>0.54800000000000004</v>
      </c>
      <c r="Q201" s="14">
        <v>0.86699999999999999</v>
      </c>
      <c r="S201" s="4" t="s">
        <v>2</v>
      </c>
    </row>
    <row r="202" spans="1:19" ht="24" x14ac:dyDescent="0.15">
      <c r="A202" s="1" t="s">
        <v>2486</v>
      </c>
      <c r="B202" s="12" t="s">
        <v>5</v>
      </c>
      <c r="C202" s="11" t="s">
        <v>2485</v>
      </c>
      <c r="D202" s="10">
        <f t="shared" si="8"/>
        <v>3017.1</v>
      </c>
      <c r="E202" s="9">
        <f t="shared" si="9"/>
        <v>2.7875223190841295E-2</v>
      </c>
      <c r="F202" s="8">
        <f t="shared" si="10"/>
        <v>22.736247174076865</v>
      </c>
      <c r="G202" s="8">
        <f t="shared" si="11"/>
        <v>82.6</v>
      </c>
      <c r="H202" s="7" t="s">
        <v>2484</v>
      </c>
      <c r="I202" s="5">
        <v>16.52</v>
      </c>
      <c r="J202" s="6">
        <v>3017.1</v>
      </c>
      <c r="K202" s="6">
        <v>35.5</v>
      </c>
      <c r="L202" s="6">
        <v>132.69999999999999</v>
      </c>
      <c r="M202" s="6">
        <v>3637.2</v>
      </c>
      <c r="N202" s="6">
        <v>4760.5</v>
      </c>
      <c r="P202" s="14">
        <v>-0.106</v>
      </c>
      <c r="Q202" s="14">
        <v>0.2</v>
      </c>
      <c r="S202" s="4" t="s">
        <v>2</v>
      </c>
    </row>
    <row r="203" spans="1:19" ht="96" x14ac:dyDescent="0.15">
      <c r="A203" s="1" t="s">
        <v>2483</v>
      </c>
      <c r="B203" s="12" t="s">
        <v>5</v>
      </c>
      <c r="C203" s="11" t="s">
        <v>2482</v>
      </c>
      <c r="D203" s="10">
        <f t="shared" si="8"/>
        <v>3005.9</v>
      </c>
      <c r="E203" s="9">
        <f t="shared" si="9"/>
        <v>-13.881844380403457</v>
      </c>
      <c r="F203" s="8">
        <f t="shared" si="10"/>
        <v>-6.2401909902428905</v>
      </c>
      <c r="G203" s="8">
        <f t="shared" si="11"/>
        <v>-7.6469534050179213</v>
      </c>
      <c r="H203" s="7" t="s">
        <v>2481</v>
      </c>
      <c r="I203" s="5">
        <v>42.67</v>
      </c>
      <c r="J203" s="6">
        <v>3005.9</v>
      </c>
      <c r="K203" s="6">
        <v>-474.2</v>
      </c>
      <c r="L203" s="6">
        <v>-481.7</v>
      </c>
      <c r="M203" s="5">
        <v>1.54</v>
      </c>
      <c r="N203" s="6">
        <v>34.700000000000003</v>
      </c>
      <c r="P203" s="5">
        <v>-4.54</v>
      </c>
      <c r="Q203" s="5">
        <v>-5.58</v>
      </c>
      <c r="S203" s="4" t="s">
        <v>2</v>
      </c>
    </row>
    <row r="204" spans="1:19" ht="48" x14ac:dyDescent="0.15">
      <c r="A204" s="1" t="s">
        <v>2480</v>
      </c>
      <c r="B204" s="12" t="s">
        <v>5</v>
      </c>
      <c r="C204" s="11" t="s">
        <v>2479</v>
      </c>
      <c r="D204" s="10">
        <f t="shared" si="8"/>
        <v>2985</v>
      </c>
      <c r="E204" s="9">
        <f t="shared" si="9"/>
        <v>0.21833068000909711</v>
      </c>
      <c r="F204" s="8">
        <f t="shared" si="10"/>
        <v>31.09375</v>
      </c>
      <c r="G204" s="8">
        <f t="shared" si="11"/>
        <v>62.034739454094286</v>
      </c>
      <c r="H204" s="7" t="s">
        <v>2478</v>
      </c>
      <c r="I204" s="5">
        <v>25</v>
      </c>
      <c r="J204" s="6">
        <v>2985</v>
      </c>
      <c r="K204" s="6">
        <v>-33.200000000000003</v>
      </c>
      <c r="L204" s="6">
        <v>96</v>
      </c>
      <c r="M204" s="6">
        <v>317.89999999999998</v>
      </c>
      <c r="N204" s="6">
        <v>439.7</v>
      </c>
      <c r="P204" s="14">
        <v>-0.35099999999999998</v>
      </c>
      <c r="Q204" s="14">
        <v>0.40300000000000002</v>
      </c>
      <c r="S204" s="4" t="s">
        <v>2</v>
      </c>
    </row>
    <row r="205" spans="1:19" ht="96" x14ac:dyDescent="0.15">
      <c r="A205" s="1" t="s">
        <v>2477</v>
      </c>
      <c r="B205" s="12" t="s">
        <v>78</v>
      </c>
      <c r="C205" s="11" t="s">
        <v>2476</v>
      </c>
      <c r="D205" s="10">
        <f t="shared" si="8"/>
        <v>2957.8</v>
      </c>
      <c r="E205" s="9">
        <f t="shared" si="9"/>
        <v>0.28887098630452296</v>
      </c>
      <c r="F205" s="8">
        <f t="shared" si="10"/>
        <v>11.784063745019921</v>
      </c>
      <c r="G205" s="8">
        <f t="shared" si="11"/>
        <v>12.013129102844639</v>
      </c>
      <c r="H205" s="7" t="s">
        <v>2475</v>
      </c>
      <c r="I205" s="5">
        <v>5.49</v>
      </c>
      <c r="J205" s="6">
        <v>2957.8</v>
      </c>
      <c r="K205" s="6">
        <v>45.2</v>
      </c>
      <c r="L205" s="6">
        <v>251</v>
      </c>
      <c r="M205" s="6">
        <v>573.4</v>
      </c>
      <c r="N205" s="6">
        <v>868.9</v>
      </c>
      <c r="P205" s="14">
        <v>0.24</v>
      </c>
      <c r="Q205" s="14">
        <v>0.45700000000000002</v>
      </c>
      <c r="S205" s="4" t="s">
        <v>2</v>
      </c>
    </row>
    <row r="206" spans="1:19" ht="36" x14ac:dyDescent="0.15">
      <c r="A206" s="1" t="s">
        <v>2474</v>
      </c>
      <c r="B206" s="12" t="s">
        <v>78</v>
      </c>
      <c r="C206" s="11" t="s">
        <v>2473</v>
      </c>
      <c r="D206" s="10">
        <f t="shared" si="8"/>
        <v>2954.9</v>
      </c>
      <c r="E206" s="9" t="e">
        <f t="shared" si="9"/>
        <v>#VALUE!</v>
      </c>
      <c r="F206" s="8" t="e">
        <f t="shared" si="10"/>
        <v>#VALUE!</v>
      </c>
      <c r="G206" s="8" t="e">
        <f t="shared" si="11"/>
        <v>#VALUE!</v>
      </c>
      <c r="H206" s="7" t="s">
        <v>2472</v>
      </c>
      <c r="I206" s="5">
        <v>38.19</v>
      </c>
      <c r="J206" s="6">
        <v>2954.9</v>
      </c>
      <c r="K206" s="5">
        <v>-1.94</v>
      </c>
      <c r="L206" s="15" t="s">
        <v>27</v>
      </c>
      <c r="M206" s="13">
        <v>0</v>
      </c>
      <c r="N206" s="15" t="s">
        <v>27</v>
      </c>
      <c r="P206" s="14">
        <v>-4.2000000000000003E-2</v>
      </c>
      <c r="Q206" s="15" t="s">
        <v>27</v>
      </c>
      <c r="S206" s="4" t="s">
        <v>2</v>
      </c>
    </row>
    <row r="207" spans="1:19" ht="24" x14ac:dyDescent="0.15">
      <c r="A207" s="1" t="s">
        <v>2471</v>
      </c>
      <c r="B207" s="12" t="s">
        <v>16</v>
      </c>
      <c r="C207" s="11" t="s">
        <v>2470</v>
      </c>
      <c r="D207" s="10">
        <f t="shared" si="8"/>
        <v>2938.2</v>
      </c>
      <c r="E207" s="9">
        <f t="shared" si="9"/>
        <v>0.20897763098633837</v>
      </c>
      <c r="F207" s="8">
        <f t="shared" si="10"/>
        <v>21.107758620689655</v>
      </c>
      <c r="G207" s="8">
        <f t="shared" si="11"/>
        <v>26.94736842105263</v>
      </c>
      <c r="H207" s="7" t="s">
        <v>2469</v>
      </c>
      <c r="I207" s="5">
        <v>40.96</v>
      </c>
      <c r="J207" s="6">
        <v>2938.2</v>
      </c>
      <c r="K207" s="6">
        <v>-543.79999999999995</v>
      </c>
      <c r="L207" s="6">
        <v>139.19999999999999</v>
      </c>
      <c r="M207" s="6">
        <v>534.4</v>
      </c>
      <c r="N207" s="6">
        <v>666.1</v>
      </c>
      <c r="P207" s="6">
        <v>-11.3</v>
      </c>
      <c r="Q207" s="5">
        <v>1.52</v>
      </c>
      <c r="S207" s="4" t="s">
        <v>2</v>
      </c>
    </row>
    <row r="208" spans="1:19" ht="60" x14ac:dyDescent="0.15">
      <c r="A208" s="1" t="s">
        <v>2468</v>
      </c>
      <c r="B208" s="12" t="s">
        <v>5</v>
      </c>
      <c r="C208" s="11" t="s">
        <v>2467</v>
      </c>
      <c r="D208" s="10">
        <f t="shared" si="8"/>
        <v>2863.4</v>
      </c>
      <c r="E208" s="9">
        <f t="shared" si="9"/>
        <v>0.23469529085872576</v>
      </c>
      <c r="F208" s="8">
        <f t="shared" si="10"/>
        <v>8.44910002950723</v>
      </c>
      <c r="G208" s="8">
        <f t="shared" si="11"/>
        <v>14.086513994910941</v>
      </c>
      <c r="H208" s="7" t="s">
        <v>2466</v>
      </c>
      <c r="I208" s="5">
        <v>55.36</v>
      </c>
      <c r="J208" s="6">
        <v>2863.4</v>
      </c>
      <c r="K208" s="6">
        <v>254.7</v>
      </c>
      <c r="L208" s="6">
        <v>338.9</v>
      </c>
      <c r="M208" s="6">
        <v>1349</v>
      </c>
      <c r="N208" s="6">
        <v>1444</v>
      </c>
      <c r="P208" s="5">
        <v>-3.99</v>
      </c>
      <c r="Q208" s="5">
        <v>3.93</v>
      </c>
      <c r="S208" s="4" t="s">
        <v>2</v>
      </c>
    </row>
    <row r="209" spans="1:19" ht="60" x14ac:dyDescent="0.15">
      <c r="A209" s="1" t="s">
        <v>2465</v>
      </c>
      <c r="B209" s="12" t="s">
        <v>5</v>
      </c>
      <c r="C209" s="11" t="s">
        <v>2464</v>
      </c>
      <c r="D209" s="10">
        <f t="shared" si="8"/>
        <v>2810.7</v>
      </c>
      <c r="E209" s="9">
        <f t="shared" si="9"/>
        <v>-13.485875706214689</v>
      </c>
      <c r="F209" s="8">
        <f t="shared" si="10"/>
        <v>-11.775031420192711</v>
      </c>
      <c r="G209" s="8">
        <f t="shared" si="11"/>
        <v>-13.691019786910198</v>
      </c>
      <c r="H209" s="7" t="s">
        <v>2463</v>
      </c>
      <c r="I209" s="5">
        <v>89.95</v>
      </c>
      <c r="J209" s="6">
        <v>2810.7</v>
      </c>
      <c r="K209" s="6">
        <v>-203.4</v>
      </c>
      <c r="L209" s="6">
        <v>-238.7</v>
      </c>
      <c r="M209" s="13">
        <v>0</v>
      </c>
      <c r="N209" s="6">
        <v>17.7</v>
      </c>
      <c r="P209" s="5">
        <v>-5.43</v>
      </c>
      <c r="Q209" s="5">
        <v>-6.57</v>
      </c>
      <c r="S209" s="4" t="s">
        <v>2</v>
      </c>
    </row>
    <row r="210" spans="1:19" ht="48" x14ac:dyDescent="0.15">
      <c r="A210" s="1" t="s">
        <v>2462</v>
      </c>
      <c r="B210" s="12" t="s">
        <v>5</v>
      </c>
      <c r="C210" s="11" t="s">
        <v>2461</v>
      </c>
      <c r="D210" s="10">
        <f t="shared" si="8"/>
        <v>2784.6</v>
      </c>
      <c r="E210" s="9">
        <f t="shared" si="9"/>
        <v>0.25054704595186</v>
      </c>
      <c r="F210" s="8">
        <f t="shared" si="10"/>
        <v>20.266375545851528</v>
      </c>
      <c r="G210" s="8">
        <f t="shared" si="11"/>
        <v>24.905063291139239</v>
      </c>
      <c r="H210" s="7" t="s">
        <v>2460</v>
      </c>
      <c r="I210" s="5">
        <v>39.35</v>
      </c>
      <c r="J210" s="6">
        <v>2784.6</v>
      </c>
      <c r="K210" s="6">
        <v>74.400000000000006</v>
      </c>
      <c r="L210" s="6">
        <v>137.4</v>
      </c>
      <c r="M210" s="6">
        <v>495.1</v>
      </c>
      <c r="N210" s="6">
        <v>548.4</v>
      </c>
      <c r="P210" s="14">
        <v>0.38</v>
      </c>
      <c r="Q210" s="5">
        <v>1.58</v>
      </c>
      <c r="S210" s="4" t="s">
        <v>2</v>
      </c>
    </row>
    <row r="211" spans="1:19" ht="48" x14ac:dyDescent="0.15">
      <c r="A211" s="1" t="s">
        <v>2459</v>
      </c>
      <c r="B211" s="12" t="s">
        <v>5</v>
      </c>
      <c r="C211" s="11" t="s">
        <v>2458</v>
      </c>
      <c r="D211" s="10">
        <f t="shared" si="8"/>
        <v>2776.1</v>
      </c>
      <c r="E211" s="9">
        <f t="shared" si="9"/>
        <v>6.8810886036802216E-2</v>
      </c>
      <c r="F211" s="8">
        <f t="shared" si="10"/>
        <v>62.384269662921348</v>
      </c>
      <c r="G211" s="8">
        <f t="shared" si="11"/>
        <v>148.21138211382114</v>
      </c>
      <c r="H211" s="7" t="s">
        <v>2457</v>
      </c>
      <c r="I211" s="5">
        <v>72.92</v>
      </c>
      <c r="J211" s="6">
        <v>2776.1</v>
      </c>
      <c r="K211" s="6">
        <v>-85.6</v>
      </c>
      <c r="L211" s="6">
        <v>44.5</v>
      </c>
      <c r="M211" s="6">
        <v>366.1</v>
      </c>
      <c r="N211" s="6">
        <v>646.70000000000005</v>
      </c>
      <c r="P211" s="5">
        <v>-1.99</v>
      </c>
      <c r="Q211" s="14">
        <v>0.49199999999999999</v>
      </c>
      <c r="S211" s="4" t="s">
        <v>2</v>
      </c>
    </row>
    <row r="212" spans="1:19" ht="48" x14ac:dyDescent="0.15">
      <c r="A212" s="1" t="s">
        <v>2456</v>
      </c>
      <c r="B212" s="12" t="s">
        <v>5</v>
      </c>
      <c r="C212" s="11" t="s">
        <v>2455</v>
      </c>
      <c r="D212" s="10">
        <f t="shared" si="8"/>
        <v>2759.3</v>
      </c>
      <c r="E212" s="9">
        <f t="shared" si="9"/>
        <v>0.10898211216500094</v>
      </c>
      <c r="F212" s="8">
        <f t="shared" si="10"/>
        <v>16.117406542056077</v>
      </c>
      <c r="G212" s="8">
        <f t="shared" si="11"/>
        <v>220.68965517241381</v>
      </c>
      <c r="H212" s="7" t="s">
        <v>2454</v>
      </c>
      <c r="I212" s="5">
        <v>6.4</v>
      </c>
      <c r="J212" s="6">
        <v>2759.3</v>
      </c>
      <c r="K212" s="6">
        <v>64.7</v>
      </c>
      <c r="L212" s="6">
        <v>171.2</v>
      </c>
      <c r="M212" s="6">
        <v>1367.6</v>
      </c>
      <c r="N212" s="6">
        <v>1570.9</v>
      </c>
      <c r="P212" s="14">
        <v>-3.1E-2</v>
      </c>
      <c r="Q212" s="14">
        <v>2.9000000000000001E-2</v>
      </c>
      <c r="S212" s="4" t="s">
        <v>2</v>
      </c>
    </row>
    <row r="213" spans="1:19" ht="72" x14ac:dyDescent="0.15">
      <c r="A213" s="1" t="s">
        <v>2453</v>
      </c>
      <c r="B213" s="12" t="s">
        <v>1104</v>
      </c>
      <c r="C213" s="11" t="s">
        <v>2452</v>
      </c>
      <c r="D213" s="10">
        <f t="shared" si="8"/>
        <v>2713.7</v>
      </c>
      <c r="E213" s="9">
        <f t="shared" si="9"/>
        <v>0.16785544460294816</v>
      </c>
      <c r="F213" s="8">
        <f t="shared" si="10"/>
        <v>19.218838526912183</v>
      </c>
      <c r="G213" s="8">
        <f t="shared" si="11"/>
        <v>21.446808510638299</v>
      </c>
      <c r="H213" s="7" t="s">
        <v>2451</v>
      </c>
      <c r="I213" s="5">
        <v>40.32</v>
      </c>
      <c r="J213" s="6">
        <v>2713.7</v>
      </c>
      <c r="K213" s="6">
        <v>39.6</v>
      </c>
      <c r="L213" s="6">
        <v>141.19999999999999</v>
      </c>
      <c r="M213" s="6">
        <v>598</v>
      </c>
      <c r="N213" s="6">
        <v>841.2</v>
      </c>
      <c r="P213" s="14">
        <v>0.46700000000000003</v>
      </c>
      <c r="Q213" s="5">
        <v>1.88</v>
      </c>
      <c r="S213" s="4" t="s">
        <v>2</v>
      </c>
    </row>
    <row r="214" spans="1:19" ht="96" x14ac:dyDescent="0.15">
      <c r="A214" s="1" t="s">
        <v>2450</v>
      </c>
      <c r="B214" s="12" t="s">
        <v>5</v>
      </c>
      <c r="C214" s="11" t="s">
        <v>2449</v>
      </c>
      <c r="D214" s="10">
        <f t="shared" si="8"/>
        <v>2655.1</v>
      </c>
      <c r="E214" s="9">
        <f t="shared" si="9"/>
        <v>0.1992781954887218</v>
      </c>
      <c r="F214" s="8">
        <f t="shared" si="10"/>
        <v>8.0141865378810735</v>
      </c>
      <c r="G214" s="8">
        <f t="shared" si="11"/>
        <v>4.9163179916317992</v>
      </c>
      <c r="H214" s="7" t="s">
        <v>2448</v>
      </c>
      <c r="I214" s="5">
        <v>11.75</v>
      </c>
      <c r="J214" s="6">
        <v>2655.1</v>
      </c>
      <c r="K214" s="6">
        <v>318.8</v>
      </c>
      <c r="L214" s="6">
        <v>331.3</v>
      </c>
      <c r="M214" s="6">
        <v>1643</v>
      </c>
      <c r="N214" s="6">
        <v>1662.5</v>
      </c>
      <c r="P214" s="5">
        <v>-6.47</v>
      </c>
      <c r="Q214" s="5">
        <v>2.39</v>
      </c>
      <c r="S214" s="4" t="s">
        <v>2</v>
      </c>
    </row>
    <row r="215" spans="1:19" ht="60" x14ac:dyDescent="0.15">
      <c r="A215" s="1" t="s">
        <v>2447</v>
      </c>
      <c r="B215" s="12" t="s">
        <v>5</v>
      </c>
      <c r="C215" s="11" t="s">
        <v>2446</v>
      </c>
      <c r="D215" s="10">
        <f t="shared" si="8"/>
        <v>2653.1</v>
      </c>
      <c r="E215" s="9" t="e">
        <f t="shared" si="9"/>
        <v>#VALUE!</v>
      </c>
      <c r="F215" s="8" t="e">
        <f t="shared" si="10"/>
        <v>#VALUE!</v>
      </c>
      <c r="G215" s="8">
        <f t="shared" si="11"/>
        <v>-5.9942363112391934</v>
      </c>
      <c r="H215" s="7" t="s">
        <v>2445</v>
      </c>
      <c r="I215" s="5">
        <v>2.08</v>
      </c>
      <c r="J215" s="6">
        <v>2653.1</v>
      </c>
      <c r="K215" s="6">
        <v>-244.9</v>
      </c>
      <c r="L215" s="15" t="s">
        <v>27</v>
      </c>
      <c r="M215" s="6">
        <v>82.6</v>
      </c>
      <c r="N215" s="6">
        <v>171.2</v>
      </c>
      <c r="P215" s="14">
        <v>-0.41499999999999998</v>
      </c>
      <c r="Q215" s="14">
        <v>-0.34699999999999998</v>
      </c>
      <c r="S215" s="4" t="s">
        <v>2</v>
      </c>
    </row>
    <row r="216" spans="1:19" ht="60" x14ac:dyDescent="0.15">
      <c r="A216" s="1" t="s">
        <v>2444</v>
      </c>
      <c r="B216" s="12" t="s">
        <v>5</v>
      </c>
      <c r="C216" s="11" t="s">
        <v>2443</v>
      </c>
      <c r="D216" s="10">
        <f t="shared" si="8"/>
        <v>2639.2</v>
      </c>
      <c r="E216" s="9" t="e">
        <f t="shared" si="9"/>
        <v>#DIV/0!</v>
      </c>
      <c r="F216" s="8">
        <f t="shared" si="10"/>
        <v>-13.34951947395043</v>
      </c>
      <c r="G216" s="8">
        <f t="shared" si="11"/>
        <v>-20.123152709359609</v>
      </c>
      <c r="H216" s="7" t="s">
        <v>2442</v>
      </c>
      <c r="I216" s="5">
        <v>40.85</v>
      </c>
      <c r="J216" s="6">
        <v>2639.2</v>
      </c>
      <c r="K216" s="6">
        <v>-184</v>
      </c>
      <c r="L216" s="6">
        <v>-197.7</v>
      </c>
      <c r="M216" s="13">
        <v>0</v>
      </c>
      <c r="N216" s="13">
        <v>0</v>
      </c>
      <c r="P216" s="5">
        <v>-2.86</v>
      </c>
      <c r="Q216" s="5">
        <v>-2.0299999999999998</v>
      </c>
      <c r="S216" s="4" t="s">
        <v>2</v>
      </c>
    </row>
    <row r="217" spans="1:19" ht="72" x14ac:dyDescent="0.15">
      <c r="A217" s="1" t="s">
        <v>2441</v>
      </c>
      <c r="B217" s="12" t="s">
        <v>5</v>
      </c>
      <c r="C217" s="11" t="s">
        <v>2440</v>
      </c>
      <c r="D217" s="10">
        <f t="shared" si="8"/>
        <v>2635.1</v>
      </c>
      <c r="E217" s="9">
        <f t="shared" si="9"/>
        <v>-237.13389121338912</v>
      </c>
      <c r="F217" s="8">
        <f t="shared" si="10"/>
        <v>-11.623731804146448</v>
      </c>
      <c r="G217" s="8">
        <f t="shared" si="11"/>
        <v>-15.188888888888886</v>
      </c>
      <c r="H217" s="7" t="s">
        <v>2439</v>
      </c>
      <c r="I217" s="5">
        <v>41.01</v>
      </c>
      <c r="J217" s="6">
        <v>2635.1</v>
      </c>
      <c r="K217" s="6">
        <v>-179.5</v>
      </c>
      <c r="L217" s="6">
        <v>-226.7</v>
      </c>
      <c r="M217" s="5">
        <v>2.17</v>
      </c>
      <c r="N217" s="14">
        <v>0.95599999999999996</v>
      </c>
      <c r="P217" s="5">
        <v>-2.0299999999999998</v>
      </c>
      <c r="Q217" s="5">
        <v>-2.7</v>
      </c>
      <c r="S217" s="4" t="s">
        <v>2</v>
      </c>
    </row>
    <row r="218" spans="1:19" ht="36" x14ac:dyDescent="0.15">
      <c r="A218" s="1" t="s">
        <v>2438</v>
      </c>
      <c r="B218" s="12" t="s">
        <v>5</v>
      </c>
      <c r="C218" s="11" t="s">
        <v>2437</v>
      </c>
      <c r="D218" s="10">
        <f t="shared" ref="D218:D281" si="12">J218</f>
        <v>2622.6</v>
      </c>
      <c r="E218" s="9">
        <f t="shared" ref="E218:E281" si="13">L218/N218</f>
        <v>-1.9073405535499399</v>
      </c>
      <c r="F218" s="8">
        <f t="shared" ref="F218:F281" si="14">J218/L218</f>
        <v>-8.2731861198738166</v>
      </c>
      <c r="G218" s="8">
        <f t="shared" ref="G218:G281" si="15">I218/Q218</f>
        <v>-6.5809917355371903</v>
      </c>
      <c r="H218" s="7" t="s">
        <v>2436</v>
      </c>
      <c r="I218" s="5">
        <v>79.63</v>
      </c>
      <c r="J218" s="6">
        <v>2622.6</v>
      </c>
      <c r="K218" s="6">
        <v>-349.4</v>
      </c>
      <c r="L218" s="6">
        <v>-317</v>
      </c>
      <c r="M218" s="6">
        <v>141.80000000000001</v>
      </c>
      <c r="N218" s="6">
        <v>166.2</v>
      </c>
      <c r="P218" s="6">
        <v>-11.6</v>
      </c>
      <c r="Q218" s="6">
        <v>-12.1</v>
      </c>
      <c r="S218" s="4" t="s">
        <v>2</v>
      </c>
    </row>
    <row r="219" spans="1:19" ht="60" x14ac:dyDescent="0.15">
      <c r="A219" s="1" t="s">
        <v>2435</v>
      </c>
      <c r="B219" s="12" t="s">
        <v>16</v>
      </c>
      <c r="C219" s="11" t="s">
        <v>2434</v>
      </c>
      <c r="D219" s="10">
        <f t="shared" si="12"/>
        <v>2614.5</v>
      </c>
      <c r="E219" s="9">
        <f t="shared" si="13"/>
        <v>0.24430264357338194</v>
      </c>
      <c r="F219" s="8">
        <f t="shared" si="14"/>
        <v>10.83955223880597</v>
      </c>
      <c r="G219" s="8">
        <f t="shared" si="15"/>
        <v>18.546052631578949</v>
      </c>
      <c r="H219" s="7" t="s">
        <v>2433</v>
      </c>
      <c r="I219" s="5">
        <v>28.19</v>
      </c>
      <c r="J219" s="6">
        <v>2614.5</v>
      </c>
      <c r="K219" s="6">
        <v>271.8</v>
      </c>
      <c r="L219" s="6">
        <v>241.2</v>
      </c>
      <c r="M219" s="6">
        <v>1004.5</v>
      </c>
      <c r="N219" s="6">
        <v>987.3</v>
      </c>
      <c r="P219" s="14">
        <v>8.5000000000000006E-2</v>
      </c>
      <c r="Q219" s="5">
        <v>1.52</v>
      </c>
      <c r="S219" s="4" t="s">
        <v>2</v>
      </c>
    </row>
    <row r="220" spans="1:19" ht="48" x14ac:dyDescent="0.15">
      <c r="A220" s="1" t="s">
        <v>2432</v>
      </c>
      <c r="B220" s="12" t="s">
        <v>9</v>
      </c>
      <c r="C220" s="11" t="s">
        <v>2431</v>
      </c>
      <c r="D220" s="10">
        <f t="shared" si="12"/>
        <v>2602.8000000000002</v>
      </c>
      <c r="E220" s="9" t="e">
        <f t="shared" si="13"/>
        <v>#DIV/0!</v>
      </c>
      <c r="F220" s="8">
        <f t="shared" si="14"/>
        <v>-6.767550702028081</v>
      </c>
      <c r="G220" s="8">
        <f t="shared" si="15"/>
        <v>-8.581052631578947</v>
      </c>
      <c r="H220" s="7" t="s">
        <v>2430</v>
      </c>
      <c r="I220" s="5">
        <v>40.76</v>
      </c>
      <c r="J220" s="6">
        <v>2602.8000000000002</v>
      </c>
      <c r="K220" s="6">
        <v>-338.2</v>
      </c>
      <c r="L220" s="6">
        <v>-384.6</v>
      </c>
      <c r="M220" s="5">
        <v>7.5</v>
      </c>
      <c r="N220" s="13">
        <v>0</v>
      </c>
      <c r="P220" s="5">
        <v>-3.89</v>
      </c>
      <c r="Q220" s="5">
        <v>-4.75</v>
      </c>
      <c r="S220" s="4" t="s">
        <v>2</v>
      </c>
    </row>
    <row r="221" spans="1:19" ht="72" x14ac:dyDescent="0.15">
      <c r="A221" s="1" t="s">
        <v>2429</v>
      </c>
      <c r="B221" s="12" t="s">
        <v>5</v>
      </c>
      <c r="C221" s="11" t="s">
        <v>2428</v>
      </c>
      <c r="D221" s="10">
        <f t="shared" si="12"/>
        <v>2567.4</v>
      </c>
      <c r="E221" s="9">
        <f t="shared" si="13"/>
        <v>-0.17845117845117844</v>
      </c>
      <c r="F221" s="8">
        <f t="shared" si="14"/>
        <v>-17.30053908355795</v>
      </c>
      <c r="G221" s="8">
        <f t="shared" si="15"/>
        <v>-13.644295302013422</v>
      </c>
      <c r="H221" s="7" t="s">
        <v>2427</v>
      </c>
      <c r="I221" s="5">
        <v>20.329999999999998</v>
      </c>
      <c r="J221" s="6">
        <v>2567.4</v>
      </c>
      <c r="K221" s="6">
        <v>82.1</v>
      </c>
      <c r="L221" s="6">
        <v>-148.4</v>
      </c>
      <c r="M221" s="6">
        <v>1016.4</v>
      </c>
      <c r="N221" s="6">
        <v>831.6</v>
      </c>
      <c r="P221" s="14">
        <v>0.35799999999999998</v>
      </c>
      <c r="Q221" s="5">
        <v>-1.49</v>
      </c>
      <c r="S221" s="4" t="s">
        <v>2</v>
      </c>
    </row>
    <row r="222" spans="1:19" ht="108" x14ac:dyDescent="0.15">
      <c r="A222" s="1" t="s">
        <v>2426</v>
      </c>
      <c r="B222" s="12" t="s">
        <v>16</v>
      </c>
      <c r="C222" s="11" t="s">
        <v>2425</v>
      </c>
      <c r="D222" s="10">
        <f t="shared" si="12"/>
        <v>2530.6999999999998</v>
      </c>
      <c r="E222" s="9">
        <f t="shared" si="13"/>
        <v>0.16160249035663532</v>
      </c>
      <c r="F222" s="8">
        <f t="shared" si="14"/>
        <v>10.59757118927973</v>
      </c>
      <c r="G222" s="8">
        <f t="shared" si="15"/>
        <v>16.164874551971327</v>
      </c>
      <c r="H222" s="7" t="s">
        <v>2424</v>
      </c>
      <c r="I222" s="5">
        <v>45.1</v>
      </c>
      <c r="J222" s="6">
        <v>2530.6999999999998</v>
      </c>
      <c r="K222" s="6">
        <v>207.8</v>
      </c>
      <c r="L222" s="6">
        <v>238.8</v>
      </c>
      <c r="M222" s="6">
        <v>1399.7</v>
      </c>
      <c r="N222" s="6">
        <v>1477.7</v>
      </c>
      <c r="P222" s="5">
        <v>1.67</v>
      </c>
      <c r="Q222" s="5">
        <v>2.79</v>
      </c>
      <c r="S222" s="4" t="s">
        <v>2</v>
      </c>
    </row>
    <row r="223" spans="1:19" ht="48" x14ac:dyDescent="0.15">
      <c r="A223" s="1" t="s">
        <v>2423</v>
      </c>
      <c r="B223" s="12" t="s">
        <v>5</v>
      </c>
      <c r="C223" s="11" t="s">
        <v>2422</v>
      </c>
      <c r="D223" s="10">
        <f t="shared" si="12"/>
        <v>2502.9</v>
      </c>
      <c r="E223" s="9">
        <f t="shared" si="13"/>
        <v>5.7908151857979692E-2</v>
      </c>
      <c r="F223" s="8">
        <f t="shared" si="14"/>
        <v>19.327413127413127</v>
      </c>
      <c r="G223" s="8">
        <f t="shared" si="15"/>
        <v>89.503816793893122</v>
      </c>
      <c r="H223" s="7" t="s">
        <v>2421</v>
      </c>
      <c r="I223" s="5">
        <v>23.45</v>
      </c>
      <c r="J223" s="6">
        <v>2502.9</v>
      </c>
      <c r="K223" s="6">
        <v>37.299999999999997</v>
      </c>
      <c r="L223" s="6">
        <v>129.5</v>
      </c>
      <c r="M223" s="6">
        <v>2042.6</v>
      </c>
      <c r="N223" s="6">
        <v>2236.3000000000002</v>
      </c>
      <c r="P223" s="14">
        <v>0.14000000000000001</v>
      </c>
      <c r="Q223" s="14">
        <v>0.26200000000000001</v>
      </c>
      <c r="S223" s="4" t="s">
        <v>2</v>
      </c>
    </row>
    <row r="224" spans="1:19" ht="60" x14ac:dyDescent="0.15">
      <c r="A224" s="1" t="s">
        <v>2420</v>
      </c>
      <c r="B224" s="12" t="s">
        <v>5</v>
      </c>
      <c r="C224" s="11" t="s">
        <v>2419</v>
      </c>
      <c r="D224" s="10">
        <f t="shared" si="12"/>
        <v>2481</v>
      </c>
      <c r="E224" s="9">
        <f t="shared" si="13"/>
        <v>0.14699179580674568</v>
      </c>
      <c r="F224" s="8">
        <f t="shared" si="14"/>
        <v>38.465116279069768</v>
      </c>
      <c r="G224" s="8">
        <f t="shared" si="15"/>
        <v>13.745098039215685</v>
      </c>
      <c r="H224" s="7" t="s">
        <v>2418</v>
      </c>
      <c r="I224" s="5">
        <v>28.04</v>
      </c>
      <c r="J224" s="6">
        <v>2481</v>
      </c>
      <c r="K224" s="6">
        <v>-106</v>
      </c>
      <c r="L224" s="6">
        <v>64.5</v>
      </c>
      <c r="M224" s="6">
        <v>69.2</v>
      </c>
      <c r="N224" s="6">
        <v>438.8</v>
      </c>
      <c r="P224" s="5">
        <v>-1.45</v>
      </c>
      <c r="Q224" s="5">
        <v>2.04</v>
      </c>
      <c r="S224" s="4" t="s">
        <v>2</v>
      </c>
    </row>
    <row r="225" spans="1:19" ht="48" x14ac:dyDescent="0.15">
      <c r="A225" s="1" t="s">
        <v>2417</v>
      </c>
      <c r="B225" s="12" t="s">
        <v>5</v>
      </c>
      <c r="C225" s="11" t="s">
        <v>2416</v>
      </c>
      <c r="D225" s="10">
        <f t="shared" si="12"/>
        <v>2468.1</v>
      </c>
      <c r="E225" s="9">
        <f t="shared" si="13"/>
        <v>-7.4784482758620694</v>
      </c>
      <c r="F225" s="8">
        <f t="shared" si="14"/>
        <v>-7.1126801152737746</v>
      </c>
      <c r="G225" s="8">
        <f t="shared" si="15"/>
        <v>-6.613793103448276</v>
      </c>
      <c r="H225" s="7" t="s">
        <v>2415</v>
      </c>
      <c r="I225" s="5">
        <v>28.77</v>
      </c>
      <c r="J225" s="6">
        <v>2468.1</v>
      </c>
      <c r="K225" s="6">
        <v>-327.7</v>
      </c>
      <c r="L225" s="6">
        <v>-347</v>
      </c>
      <c r="M225" s="6">
        <v>70.8</v>
      </c>
      <c r="N225" s="6">
        <v>46.4</v>
      </c>
      <c r="P225" s="5">
        <v>-3.02</v>
      </c>
      <c r="Q225" s="5">
        <v>-4.3499999999999996</v>
      </c>
      <c r="S225" s="4" t="s">
        <v>2</v>
      </c>
    </row>
    <row r="226" spans="1:19" ht="72" x14ac:dyDescent="0.15">
      <c r="A226" s="1" t="s">
        <v>2414</v>
      </c>
      <c r="B226" s="12" t="s">
        <v>5</v>
      </c>
      <c r="C226" s="11" t="s">
        <v>2413</v>
      </c>
      <c r="D226" s="10">
        <f t="shared" si="12"/>
        <v>2426.1999999999998</v>
      </c>
      <c r="E226" s="9">
        <f t="shared" si="13"/>
        <v>0.13617069231058188</v>
      </c>
      <c r="F226" s="8">
        <f t="shared" si="14"/>
        <v>6.6929655172413787</v>
      </c>
      <c r="G226" s="8">
        <f t="shared" si="15"/>
        <v>3.3775633293124248</v>
      </c>
      <c r="H226" s="7" t="s">
        <v>2412</v>
      </c>
      <c r="I226" s="5">
        <v>2.8</v>
      </c>
      <c r="J226" s="6">
        <v>2426.1999999999998</v>
      </c>
      <c r="K226" s="6">
        <v>506.6</v>
      </c>
      <c r="L226" s="6">
        <v>362.5</v>
      </c>
      <c r="M226" s="6">
        <v>10768.9</v>
      </c>
      <c r="N226" s="6">
        <v>2662.1</v>
      </c>
      <c r="P226" s="5">
        <v>-5.67</v>
      </c>
      <c r="Q226" s="14">
        <v>0.82899999999999996</v>
      </c>
      <c r="S226" s="4" t="s">
        <v>2</v>
      </c>
    </row>
    <row r="227" spans="1:19" ht="72" x14ac:dyDescent="0.15">
      <c r="A227" s="1" t="s">
        <v>2411</v>
      </c>
      <c r="B227" s="12" t="s">
        <v>5</v>
      </c>
      <c r="C227" s="11" t="s">
        <v>2410</v>
      </c>
      <c r="D227" s="10">
        <f t="shared" si="12"/>
        <v>2380.4</v>
      </c>
      <c r="E227" s="9">
        <f t="shared" si="13"/>
        <v>5.2950371238765136E-2</v>
      </c>
      <c r="F227" s="8">
        <f t="shared" si="14"/>
        <v>29.279212792127922</v>
      </c>
      <c r="G227" s="8">
        <f t="shared" si="15"/>
        <v>71.520912547528511</v>
      </c>
      <c r="H227" s="7" t="s">
        <v>2409</v>
      </c>
      <c r="I227" s="5">
        <v>18.809999999999999</v>
      </c>
      <c r="J227" s="6">
        <v>2380.4</v>
      </c>
      <c r="K227" s="6">
        <v>-36.299999999999997</v>
      </c>
      <c r="L227" s="6">
        <v>81.3</v>
      </c>
      <c r="M227" s="6">
        <v>2413.6999999999998</v>
      </c>
      <c r="N227" s="6">
        <v>1535.4</v>
      </c>
      <c r="P227" s="5">
        <v>-2.77</v>
      </c>
      <c r="Q227" s="14">
        <v>0.26300000000000001</v>
      </c>
      <c r="S227" s="4" t="s">
        <v>2</v>
      </c>
    </row>
    <row r="228" spans="1:19" ht="108" x14ac:dyDescent="0.15">
      <c r="A228" s="1" t="s">
        <v>2408</v>
      </c>
      <c r="B228" s="12" t="s">
        <v>5</v>
      </c>
      <c r="C228" s="11" t="s">
        <v>2407</v>
      </c>
      <c r="D228" s="10">
        <f t="shared" si="12"/>
        <v>2353.6</v>
      </c>
      <c r="E228" s="9">
        <f t="shared" si="13"/>
        <v>0.21041623091403469</v>
      </c>
      <c r="F228" s="8">
        <f t="shared" si="14"/>
        <v>23.395626242544733</v>
      </c>
      <c r="G228" s="8">
        <f t="shared" si="15"/>
        <v>127.65363128491622</v>
      </c>
      <c r="H228" s="7" t="s">
        <v>2406</v>
      </c>
      <c r="I228" s="5">
        <v>45.7</v>
      </c>
      <c r="J228" s="6">
        <v>2353.6</v>
      </c>
      <c r="K228" s="6">
        <v>48.9</v>
      </c>
      <c r="L228" s="6">
        <v>100.6</v>
      </c>
      <c r="M228" s="6">
        <v>422.6</v>
      </c>
      <c r="N228" s="6">
        <v>478.1</v>
      </c>
      <c r="P228" s="14">
        <v>-0.20799999999999999</v>
      </c>
      <c r="Q228" s="14">
        <v>0.35799999999999998</v>
      </c>
      <c r="S228" s="4" t="s">
        <v>2</v>
      </c>
    </row>
    <row r="229" spans="1:19" ht="108" x14ac:dyDescent="0.15">
      <c r="A229" s="1" t="s">
        <v>2405</v>
      </c>
      <c r="B229" s="12" t="s">
        <v>5</v>
      </c>
      <c r="C229" s="11" t="s">
        <v>2404</v>
      </c>
      <c r="D229" s="10">
        <f t="shared" si="12"/>
        <v>2341.3000000000002</v>
      </c>
      <c r="E229" s="9">
        <f t="shared" si="13"/>
        <v>0.23205362583790373</v>
      </c>
      <c r="F229" s="8">
        <f t="shared" si="14"/>
        <v>12.296743697478993</v>
      </c>
      <c r="G229" s="8">
        <f t="shared" si="15"/>
        <v>17.509727626459146</v>
      </c>
      <c r="H229" s="7" t="s">
        <v>2403</v>
      </c>
      <c r="I229" s="5">
        <v>45</v>
      </c>
      <c r="J229" s="6">
        <v>2341.3000000000002</v>
      </c>
      <c r="K229" s="6">
        <v>118.9</v>
      </c>
      <c r="L229" s="6">
        <v>190.4</v>
      </c>
      <c r="M229" s="6">
        <v>681.5</v>
      </c>
      <c r="N229" s="6">
        <v>820.5</v>
      </c>
      <c r="P229" s="14">
        <v>-0.34200000000000003</v>
      </c>
      <c r="Q229" s="5">
        <v>2.57</v>
      </c>
      <c r="S229" s="4" t="s">
        <v>2</v>
      </c>
    </row>
    <row r="230" spans="1:19" ht="36" x14ac:dyDescent="0.15">
      <c r="A230" s="1" t="s">
        <v>2402</v>
      </c>
      <c r="B230" s="12" t="s">
        <v>78</v>
      </c>
      <c r="C230" s="11" t="s">
        <v>2401</v>
      </c>
      <c r="D230" s="10">
        <f t="shared" si="12"/>
        <v>2246.6</v>
      </c>
      <c r="E230" s="9">
        <f t="shared" si="13"/>
        <v>0.21372492003489388</v>
      </c>
      <c r="F230" s="8">
        <f t="shared" si="14"/>
        <v>30.565986394557822</v>
      </c>
      <c r="G230" s="8">
        <f t="shared" si="15"/>
        <v>32.813370473537603</v>
      </c>
      <c r="H230" s="7" t="s">
        <v>2400</v>
      </c>
      <c r="I230" s="5">
        <v>23.56</v>
      </c>
      <c r="J230" s="6">
        <v>2246.6</v>
      </c>
      <c r="K230" s="5">
        <v>2.7</v>
      </c>
      <c r="L230" s="6">
        <v>73.5</v>
      </c>
      <c r="M230" s="6">
        <v>248.5</v>
      </c>
      <c r="N230" s="6">
        <v>343.9</v>
      </c>
      <c r="P230" s="14">
        <v>-3.0000000000000001E-3</v>
      </c>
      <c r="Q230" s="14">
        <v>0.71799999999999997</v>
      </c>
      <c r="S230" s="4" t="s">
        <v>2</v>
      </c>
    </row>
    <row r="231" spans="1:19" ht="36" x14ac:dyDescent="0.15">
      <c r="A231" s="1" t="s">
        <v>2399</v>
      </c>
      <c r="B231" s="12" t="s">
        <v>5</v>
      </c>
      <c r="C231" s="11" t="s">
        <v>2398</v>
      </c>
      <c r="D231" s="10">
        <f t="shared" si="12"/>
        <v>2219</v>
      </c>
      <c r="E231" s="9">
        <f t="shared" si="13"/>
        <v>0.19491788038425781</v>
      </c>
      <c r="F231" s="8">
        <f t="shared" si="14"/>
        <v>11.759406465288819</v>
      </c>
      <c r="G231" s="8">
        <f t="shared" si="15"/>
        <v>52.65243902439024</v>
      </c>
      <c r="H231" s="7" t="s">
        <v>2397</v>
      </c>
      <c r="I231" s="5">
        <v>86.35</v>
      </c>
      <c r="J231" s="6">
        <v>2219</v>
      </c>
      <c r="K231" s="6">
        <v>49.3</v>
      </c>
      <c r="L231" s="6">
        <v>188.7</v>
      </c>
      <c r="M231" s="6">
        <v>882.6</v>
      </c>
      <c r="N231" s="6">
        <v>968.1</v>
      </c>
      <c r="P231" s="5">
        <v>1.48</v>
      </c>
      <c r="Q231" s="5">
        <v>1.64</v>
      </c>
      <c r="S231" s="4" t="s">
        <v>2</v>
      </c>
    </row>
    <row r="232" spans="1:19" ht="60" x14ac:dyDescent="0.15">
      <c r="A232" s="1" t="s">
        <v>2396</v>
      </c>
      <c r="B232" s="12" t="s">
        <v>5</v>
      </c>
      <c r="C232" s="11" t="s">
        <v>2395</v>
      </c>
      <c r="D232" s="10">
        <f t="shared" si="12"/>
        <v>2162.1</v>
      </c>
      <c r="E232" s="9">
        <f t="shared" si="13"/>
        <v>0.50371747211895923</v>
      </c>
      <c r="F232" s="8">
        <f t="shared" si="14"/>
        <v>7.2529352566252925</v>
      </c>
      <c r="G232" s="8">
        <f t="shared" si="15"/>
        <v>15.350993377483443</v>
      </c>
      <c r="H232" s="7" t="s">
        <v>2394</v>
      </c>
      <c r="I232" s="5">
        <v>23.18</v>
      </c>
      <c r="J232" s="6">
        <v>2162.1</v>
      </c>
      <c r="K232" s="6">
        <v>296.60000000000002</v>
      </c>
      <c r="L232" s="6">
        <v>298.10000000000002</v>
      </c>
      <c r="M232" s="6">
        <v>578.20000000000005</v>
      </c>
      <c r="N232" s="6">
        <v>591.79999999999995</v>
      </c>
      <c r="P232" s="5">
        <v>1.71</v>
      </c>
      <c r="Q232" s="5">
        <v>1.51</v>
      </c>
      <c r="S232" s="4" t="s">
        <v>2</v>
      </c>
    </row>
    <row r="233" spans="1:19" ht="36" x14ac:dyDescent="0.15">
      <c r="A233" s="1" t="s">
        <v>2393</v>
      </c>
      <c r="B233" s="12" t="s">
        <v>5</v>
      </c>
      <c r="C233" s="11" t="s">
        <v>2392</v>
      </c>
      <c r="D233" s="10">
        <f t="shared" si="12"/>
        <v>2150.9</v>
      </c>
      <c r="E233" s="9">
        <f t="shared" si="13"/>
        <v>0.58134383460497163</v>
      </c>
      <c r="F233" s="8">
        <f t="shared" si="14"/>
        <v>9.1062658763759536</v>
      </c>
      <c r="G233" s="8">
        <f t="shared" si="15"/>
        <v>14.930513595166163</v>
      </c>
      <c r="H233" s="7" t="s">
        <v>2391</v>
      </c>
      <c r="I233" s="5">
        <v>49.42</v>
      </c>
      <c r="J233" s="6">
        <v>2150.9</v>
      </c>
      <c r="K233" s="6">
        <v>-82.3</v>
      </c>
      <c r="L233" s="6">
        <v>236.2</v>
      </c>
      <c r="M233" s="6">
        <v>98.7</v>
      </c>
      <c r="N233" s="6">
        <v>406.3</v>
      </c>
      <c r="P233" s="5">
        <v>-1.62</v>
      </c>
      <c r="Q233" s="5">
        <v>3.31</v>
      </c>
      <c r="S233" s="4" t="s">
        <v>2</v>
      </c>
    </row>
    <row r="234" spans="1:19" ht="72" x14ac:dyDescent="0.15">
      <c r="A234" s="1" t="s">
        <v>2390</v>
      </c>
      <c r="B234" s="12" t="s">
        <v>5</v>
      </c>
      <c r="C234" s="11" t="s">
        <v>2389</v>
      </c>
      <c r="D234" s="10">
        <f t="shared" si="12"/>
        <v>2149.1999999999998</v>
      </c>
      <c r="E234" s="9">
        <f t="shared" si="13"/>
        <v>-6.7135050741608124E-2</v>
      </c>
      <c r="F234" s="8">
        <f t="shared" si="14"/>
        <v>-124.95348837209302</v>
      </c>
      <c r="G234" s="8">
        <f t="shared" si="15"/>
        <v>-22.926829268292682</v>
      </c>
      <c r="H234" s="7" t="s">
        <v>2388</v>
      </c>
      <c r="I234" s="5">
        <v>14.1</v>
      </c>
      <c r="J234" s="6">
        <v>2149.1999999999998</v>
      </c>
      <c r="K234" s="6">
        <v>-60.1</v>
      </c>
      <c r="L234" s="6">
        <v>-17.2</v>
      </c>
      <c r="M234" s="6">
        <v>252.8</v>
      </c>
      <c r="N234" s="6">
        <v>256.2</v>
      </c>
      <c r="P234" s="14">
        <v>-0.52900000000000003</v>
      </c>
      <c r="Q234" s="14">
        <v>-0.61499999999999999</v>
      </c>
      <c r="S234" s="4" t="s">
        <v>2</v>
      </c>
    </row>
    <row r="235" spans="1:19" ht="60" x14ac:dyDescent="0.15">
      <c r="A235" s="1" t="s">
        <v>2387</v>
      </c>
      <c r="B235" s="12" t="s">
        <v>5</v>
      </c>
      <c r="C235" s="11" t="s">
        <v>2386</v>
      </c>
      <c r="D235" s="10">
        <f t="shared" si="12"/>
        <v>2139.6999999999998</v>
      </c>
      <c r="E235" s="9">
        <f t="shared" si="13"/>
        <v>-4.3851132686084142</v>
      </c>
      <c r="F235" s="8">
        <f t="shared" si="14"/>
        <v>-7.8955719557195563</v>
      </c>
      <c r="G235" s="8">
        <f t="shared" si="15"/>
        <v>-8.1294964028776988</v>
      </c>
      <c r="H235" s="7" t="s">
        <v>2385</v>
      </c>
      <c r="I235" s="5">
        <v>11.3</v>
      </c>
      <c r="J235" s="6">
        <v>2139.6999999999998</v>
      </c>
      <c r="K235" s="6">
        <v>-259.89999999999998</v>
      </c>
      <c r="L235" s="6">
        <v>-271</v>
      </c>
      <c r="M235" s="6">
        <v>55.8</v>
      </c>
      <c r="N235" s="6">
        <v>61.8</v>
      </c>
      <c r="P235" s="5">
        <v>-1.44</v>
      </c>
      <c r="Q235" s="5">
        <v>-1.39</v>
      </c>
      <c r="S235" s="4" t="s">
        <v>2</v>
      </c>
    </row>
    <row r="236" spans="1:19" ht="36" x14ac:dyDescent="0.15">
      <c r="A236" s="1" t="s">
        <v>2384</v>
      </c>
      <c r="B236" s="12" t="s">
        <v>5</v>
      </c>
      <c r="C236" s="11" t="s">
        <v>2383</v>
      </c>
      <c r="D236" s="10">
        <f t="shared" si="12"/>
        <v>2138</v>
      </c>
      <c r="E236" s="9">
        <f t="shared" si="13"/>
        <v>0.35095078299776289</v>
      </c>
      <c r="F236" s="8">
        <f t="shared" si="14"/>
        <v>5.6786188579017267</v>
      </c>
      <c r="G236" s="8">
        <f t="shared" si="15"/>
        <v>5.5323193916349815</v>
      </c>
      <c r="H236" s="7" t="s">
        <v>2382</v>
      </c>
      <c r="I236" s="5">
        <v>14.55</v>
      </c>
      <c r="J236" s="6">
        <v>2138</v>
      </c>
      <c r="K236" s="6">
        <v>110.9</v>
      </c>
      <c r="L236" s="6">
        <v>376.5</v>
      </c>
      <c r="M236" s="6">
        <v>1102.5</v>
      </c>
      <c r="N236" s="6">
        <v>1072.8</v>
      </c>
      <c r="P236" s="5">
        <v>1.42</v>
      </c>
      <c r="Q236" s="5">
        <v>2.63</v>
      </c>
      <c r="S236" s="4" t="s">
        <v>2</v>
      </c>
    </row>
    <row r="237" spans="1:19" ht="72" x14ac:dyDescent="0.15">
      <c r="A237" s="1" t="s">
        <v>2381</v>
      </c>
      <c r="B237" s="12" t="s">
        <v>5</v>
      </c>
      <c r="C237" s="11" t="s">
        <v>2380</v>
      </c>
      <c r="D237" s="10">
        <f t="shared" si="12"/>
        <v>2128</v>
      </c>
      <c r="E237" s="9">
        <f t="shared" si="13"/>
        <v>0.1449654112221368</v>
      </c>
      <c r="F237" s="8">
        <f t="shared" si="14"/>
        <v>7.5220926122304705</v>
      </c>
      <c r="G237" s="8">
        <f t="shared" si="15"/>
        <v>10.717592592592592</v>
      </c>
      <c r="H237" s="7" t="s">
        <v>2379</v>
      </c>
      <c r="I237" s="5">
        <v>23.15</v>
      </c>
      <c r="J237" s="6">
        <v>2128</v>
      </c>
      <c r="K237" s="6">
        <v>257.60000000000002</v>
      </c>
      <c r="L237" s="6">
        <v>282.89999999999998</v>
      </c>
      <c r="M237" s="6">
        <v>1922.4</v>
      </c>
      <c r="N237" s="6">
        <v>1951.5</v>
      </c>
      <c r="P237" s="5">
        <v>1.91</v>
      </c>
      <c r="Q237" s="5">
        <v>2.16</v>
      </c>
      <c r="S237" s="4" t="s">
        <v>2</v>
      </c>
    </row>
    <row r="238" spans="1:19" ht="108" x14ac:dyDescent="0.15">
      <c r="A238" s="1" t="s">
        <v>2378</v>
      </c>
      <c r="B238" s="12" t="s">
        <v>5</v>
      </c>
      <c r="C238" s="11" t="s">
        <v>2377</v>
      </c>
      <c r="D238" s="10">
        <f t="shared" si="12"/>
        <v>2116.6999999999998</v>
      </c>
      <c r="E238" s="9">
        <f t="shared" si="13"/>
        <v>0.20076024215120372</v>
      </c>
      <c r="F238" s="8">
        <f t="shared" si="14"/>
        <v>7.4218092566619909</v>
      </c>
      <c r="G238" s="8">
        <f t="shared" si="15"/>
        <v>9.02145922746781</v>
      </c>
      <c r="H238" s="7" t="s">
        <v>2376</v>
      </c>
      <c r="I238" s="5">
        <v>42.04</v>
      </c>
      <c r="J238" s="6">
        <v>2116.6999999999998</v>
      </c>
      <c r="K238" s="6">
        <v>225.9</v>
      </c>
      <c r="L238" s="6">
        <v>285.2</v>
      </c>
      <c r="M238" s="6">
        <v>1347.5</v>
      </c>
      <c r="N238" s="6">
        <v>1420.6</v>
      </c>
      <c r="P238" s="5">
        <v>2.0499999999999998</v>
      </c>
      <c r="Q238" s="5">
        <v>4.66</v>
      </c>
      <c r="S238" s="4" t="s">
        <v>2</v>
      </c>
    </row>
    <row r="239" spans="1:19" ht="48" x14ac:dyDescent="0.15">
      <c r="A239" s="1" t="s">
        <v>2375</v>
      </c>
      <c r="B239" s="12" t="s">
        <v>5</v>
      </c>
      <c r="C239" s="11" t="s">
        <v>2374</v>
      </c>
      <c r="D239" s="10">
        <f t="shared" si="12"/>
        <v>2116.5</v>
      </c>
      <c r="E239" s="9">
        <f t="shared" si="13"/>
        <v>0.26058702480233942</v>
      </c>
      <c r="F239" s="8">
        <f t="shared" si="14"/>
        <v>8.7967581047381547</v>
      </c>
      <c r="G239" s="8">
        <f t="shared" si="15"/>
        <v>10.662436548223351</v>
      </c>
      <c r="H239" s="7" t="s">
        <v>2373</v>
      </c>
      <c r="I239" s="5">
        <v>84.02</v>
      </c>
      <c r="J239" s="6">
        <v>2116.5</v>
      </c>
      <c r="K239" s="6">
        <v>145.1</v>
      </c>
      <c r="L239" s="6">
        <v>240.6</v>
      </c>
      <c r="M239" s="6">
        <v>826.9</v>
      </c>
      <c r="N239" s="6">
        <v>923.3</v>
      </c>
      <c r="P239" s="5">
        <v>1.68</v>
      </c>
      <c r="Q239" s="5">
        <v>7.88</v>
      </c>
      <c r="S239" s="4" t="s">
        <v>2</v>
      </c>
    </row>
    <row r="240" spans="1:19" ht="72" x14ac:dyDescent="0.15">
      <c r="A240" s="1" t="s">
        <v>2372</v>
      </c>
      <c r="B240" s="12" t="s">
        <v>5</v>
      </c>
      <c r="C240" s="11" t="s">
        <v>2371</v>
      </c>
      <c r="D240" s="10">
        <f t="shared" si="12"/>
        <v>2103.9</v>
      </c>
      <c r="E240" s="9">
        <f t="shared" si="13"/>
        <v>0.59780027496562926</v>
      </c>
      <c r="F240" s="8">
        <f t="shared" si="14"/>
        <v>4.3987037424210751</v>
      </c>
      <c r="G240" s="8">
        <f t="shared" si="15"/>
        <v>6.1062416998671969</v>
      </c>
      <c r="H240" s="7" t="s">
        <v>2370</v>
      </c>
      <c r="I240" s="5">
        <v>45.98</v>
      </c>
      <c r="J240" s="6">
        <v>2103.9</v>
      </c>
      <c r="K240" s="6">
        <v>401.2</v>
      </c>
      <c r="L240" s="6">
        <v>478.3</v>
      </c>
      <c r="M240" s="6">
        <v>757.1</v>
      </c>
      <c r="N240" s="6">
        <v>800.1</v>
      </c>
      <c r="P240" s="5">
        <v>1.63</v>
      </c>
      <c r="Q240" s="5">
        <v>7.53</v>
      </c>
      <c r="S240" s="4" t="s">
        <v>2</v>
      </c>
    </row>
    <row r="241" spans="1:19" ht="72" x14ac:dyDescent="0.15">
      <c r="A241" s="1" t="s">
        <v>2369</v>
      </c>
      <c r="B241" s="12" t="s">
        <v>5</v>
      </c>
      <c r="C241" s="11" t="s">
        <v>2368</v>
      </c>
      <c r="D241" s="10">
        <f t="shared" si="12"/>
        <v>2089.9</v>
      </c>
      <c r="E241" s="9">
        <f t="shared" si="13"/>
        <v>0.12680364385929915</v>
      </c>
      <c r="F241" s="8">
        <f t="shared" si="14"/>
        <v>10.959098059779761</v>
      </c>
      <c r="G241" s="8">
        <f t="shared" si="15"/>
        <v>16.279104477611938</v>
      </c>
      <c r="H241" s="7" t="s">
        <v>2367</v>
      </c>
      <c r="I241" s="5">
        <v>109.07</v>
      </c>
      <c r="J241" s="6">
        <v>2089.9</v>
      </c>
      <c r="K241" s="6">
        <v>157</v>
      </c>
      <c r="L241" s="6">
        <v>190.7</v>
      </c>
      <c r="M241" s="6">
        <v>1346.6</v>
      </c>
      <c r="N241" s="6">
        <v>1503.9</v>
      </c>
      <c r="P241" s="5">
        <v>4.66</v>
      </c>
      <c r="Q241" s="5">
        <v>6.7</v>
      </c>
      <c r="S241" s="4" t="s">
        <v>2</v>
      </c>
    </row>
    <row r="242" spans="1:19" ht="36" x14ac:dyDescent="0.15">
      <c r="A242" s="1" t="s">
        <v>2366</v>
      </c>
      <c r="B242" s="12" t="s">
        <v>5</v>
      </c>
      <c r="C242" s="11" t="s">
        <v>2365</v>
      </c>
      <c r="D242" s="10">
        <f t="shared" si="12"/>
        <v>2071.6999999999998</v>
      </c>
      <c r="E242" s="9">
        <f t="shared" si="13"/>
        <v>-0.25175175175175174</v>
      </c>
      <c r="F242" s="8">
        <f t="shared" si="14"/>
        <v>-41.186878727634195</v>
      </c>
      <c r="G242" s="8">
        <f t="shared" si="15"/>
        <v>-47.263513513513516</v>
      </c>
      <c r="H242" s="7" t="s">
        <v>2364</v>
      </c>
      <c r="I242" s="5">
        <v>27.98</v>
      </c>
      <c r="J242" s="6">
        <v>2071.6999999999998</v>
      </c>
      <c r="K242" s="6">
        <v>-60.8</v>
      </c>
      <c r="L242" s="6">
        <v>-50.3</v>
      </c>
      <c r="M242" s="6">
        <v>161.9</v>
      </c>
      <c r="N242" s="6">
        <v>199.8</v>
      </c>
      <c r="P242" s="5">
        <v>-7.38</v>
      </c>
      <c r="Q242" s="14">
        <v>-0.59199999999999997</v>
      </c>
      <c r="S242" s="4" t="s">
        <v>2</v>
      </c>
    </row>
    <row r="243" spans="1:19" ht="36" x14ac:dyDescent="0.15">
      <c r="A243" s="1" t="s">
        <v>2363</v>
      </c>
      <c r="B243" s="12" t="s">
        <v>9</v>
      </c>
      <c r="C243" s="11" t="s">
        <v>2362</v>
      </c>
      <c r="D243" s="10">
        <f t="shared" si="12"/>
        <v>2049.9</v>
      </c>
      <c r="E243" s="9" t="e">
        <f t="shared" si="13"/>
        <v>#VALUE!</v>
      </c>
      <c r="F243" s="8" t="e">
        <f t="shared" si="14"/>
        <v>#VALUE!</v>
      </c>
      <c r="G243" s="8">
        <f t="shared" si="15"/>
        <v>-51.192</v>
      </c>
      <c r="H243" s="7" t="s">
        <v>2361</v>
      </c>
      <c r="I243" s="5">
        <v>63.99</v>
      </c>
      <c r="J243" s="6">
        <v>2049.9</v>
      </c>
      <c r="K243" s="6">
        <v>-44.5</v>
      </c>
      <c r="L243" s="15" t="s">
        <v>27</v>
      </c>
      <c r="M243" s="6">
        <v>191</v>
      </c>
      <c r="N243" s="6">
        <v>250.8</v>
      </c>
      <c r="P243" s="5">
        <v>-2.82</v>
      </c>
      <c r="Q243" s="5">
        <v>-1.25</v>
      </c>
      <c r="S243" s="4" t="s">
        <v>2</v>
      </c>
    </row>
    <row r="244" spans="1:19" ht="108" x14ac:dyDescent="0.15">
      <c r="A244" s="1" t="s">
        <v>2360</v>
      </c>
      <c r="B244" s="12" t="s">
        <v>5</v>
      </c>
      <c r="C244" s="11" t="s">
        <v>2359</v>
      </c>
      <c r="D244" s="10">
        <f t="shared" si="12"/>
        <v>2044.4</v>
      </c>
      <c r="E244" s="9">
        <f t="shared" si="13"/>
        <v>0.20680912712785227</v>
      </c>
      <c r="F244" s="8">
        <f t="shared" si="14"/>
        <v>11.934617629889082</v>
      </c>
      <c r="G244" s="8">
        <f t="shared" si="15"/>
        <v>19.783281733746129</v>
      </c>
      <c r="H244" s="7" t="s">
        <v>2358</v>
      </c>
      <c r="I244" s="5">
        <v>6.39</v>
      </c>
      <c r="J244" s="6">
        <v>2044.4</v>
      </c>
      <c r="K244" s="6">
        <v>100.8</v>
      </c>
      <c r="L244" s="6">
        <v>171.3</v>
      </c>
      <c r="M244" s="6">
        <v>886.9</v>
      </c>
      <c r="N244" s="6">
        <v>828.3</v>
      </c>
      <c r="P244" s="5">
        <v>-4.8099999999999996</v>
      </c>
      <c r="Q244" s="14">
        <v>0.32300000000000001</v>
      </c>
      <c r="S244" s="4" t="s">
        <v>2</v>
      </c>
    </row>
    <row r="245" spans="1:19" ht="60" x14ac:dyDescent="0.15">
      <c r="A245" s="1" t="s">
        <v>2357</v>
      </c>
      <c r="B245" s="12" t="s">
        <v>5</v>
      </c>
      <c r="C245" s="11" t="s">
        <v>2356</v>
      </c>
      <c r="D245" s="10">
        <f t="shared" si="12"/>
        <v>2019.2</v>
      </c>
      <c r="E245" s="9">
        <f t="shared" si="13"/>
        <v>7.469080613917449E-2</v>
      </c>
      <c r="F245" s="8">
        <f t="shared" si="14"/>
        <v>10.070822942643392</v>
      </c>
      <c r="G245" s="8">
        <f t="shared" si="15"/>
        <v>16.040061633281972</v>
      </c>
      <c r="H245" s="7" t="s">
        <v>2355</v>
      </c>
      <c r="I245" s="5">
        <v>10.41</v>
      </c>
      <c r="J245" s="6">
        <v>2019.2</v>
      </c>
      <c r="K245" s="6">
        <v>12.1</v>
      </c>
      <c r="L245" s="6">
        <v>200.5</v>
      </c>
      <c r="M245" s="6">
        <v>2759.9</v>
      </c>
      <c r="N245" s="6">
        <v>2684.4</v>
      </c>
      <c r="P245" s="6">
        <v>-11.4</v>
      </c>
      <c r="Q245" s="14">
        <v>0.64900000000000002</v>
      </c>
      <c r="S245" s="4" t="s">
        <v>2</v>
      </c>
    </row>
    <row r="246" spans="1:19" ht="36" x14ac:dyDescent="0.15">
      <c r="A246" s="1" t="s">
        <v>2354</v>
      </c>
      <c r="B246" s="12" t="s">
        <v>5</v>
      </c>
      <c r="C246" s="11" t="s">
        <v>2353</v>
      </c>
      <c r="D246" s="10">
        <f t="shared" si="12"/>
        <v>2012.3</v>
      </c>
      <c r="E246" s="9" t="e">
        <f t="shared" si="13"/>
        <v>#DIV/0!</v>
      </c>
      <c r="F246" s="8">
        <f t="shared" si="14"/>
        <v>-4.2213131948814766</v>
      </c>
      <c r="G246" s="8">
        <f t="shared" si="15"/>
        <v>-5.6257485029940115</v>
      </c>
      <c r="H246" s="7" t="s">
        <v>2352</v>
      </c>
      <c r="I246" s="5">
        <v>18.79</v>
      </c>
      <c r="J246" s="6">
        <v>2012.3</v>
      </c>
      <c r="K246" s="6">
        <v>-447.2</v>
      </c>
      <c r="L246" s="6">
        <v>-476.7</v>
      </c>
      <c r="M246" s="13">
        <v>0</v>
      </c>
      <c r="N246" s="13">
        <v>0</v>
      </c>
      <c r="P246" s="5">
        <v>-3.62</v>
      </c>
      <c r="Q246" s="5">
        <v>-3.34</v>
      </c>
      <c r="S246" s="4" t="s">
        <v>2</v>
      </c>
    </row>
    <row r="247" spans="1:19" ht="60" x14ac:dyDescent="0.15">
      <c r="A247" s="1" t="s">
        <v>2351</v>
      </c>
      <c r="B247" s="12" t="s">
        <v>5</v>
      </c>
      <c r="C247" s="11" t="s">
        <v>2350</v>
      </c>
      <c r="D247" s="10">
        <f t="shared" si="12"/>
        <v>1979.2</v>
      </c>
      <c r="E247" s="9">
        <f t="shared" si="13"/>
        <v>0.26866644929898925</v>
      </c>
      <c r="F247" s="8">
        <f t="shared" si="14"/>
        <v>24.019417475728154</v>
      </c>
      <c r="G247" s="8">
        <f t="shared" si="15"/>
        <v>76.506717850287899</v>
      </c>
      <c r="H247" s="7" t="s">
        <v>2349</v>
      </c>
      <c r="I247" s="5">
        <v>39.86</v>
      </c>
      <c r="J247" s="6">
        <v>1979.2</v>
      </c>
      <c r="K247" s="6">
        <v>17</v>
      </c>
      <c r="L247" s="6">
        <v>82.4</v>
      </c>
      <c r="M247" s="6">
        <v>258.7</v>
      </c>
      <c r="N247" s="6">
        <v>306.7</v>
      </c>
      <c r="P247" s="14">
        <v>0.247</v>
      </c>
      <c r="Q247" s="14">
        <v>0.52100000000000002</v>
      </c>
      <c r="S247" s="4" t="s">
        <v>2</v>
      </c>
    </row>
    <row r="248" spans="1:19" ht="72" x14ac:dyDescent="0.15">
      <c r="A248" s="1" t="s">
        <v>2348</v>
      </c>
      <c r="B248" s="12" t="s">
        <v>5</v>
      </c>
      <c r="C248" s="11" t="s">
        <v>2347</v>
      </c>
      <c r="D248" s="10">
        <f t="shared" si="12"/>
        <v>1960.9</v>
      </c>
      <c r="E248" s="9">
        <f t="shared" si="13"/>
        <v>0.17210958056028478</v>
      </c>
      <c r="F248" s="8">
        <f t="shared" si="14"/>
        <v>17.633992805755398</v>
      </c>
      <c r="G248" s="8">
        <f t="shared" si="15"/>
        <v>15.458515283842795</v>
      </c>
      <c r="H248" s="7" t="s">
        <v>2346</v>
      </c>
      <c r="I248" s="5">
        <v>7.08</v>
      </c>
      <c r="J248" s="6">
        <v>1960.9</v>
      </c>
      <c r="K248" s="6">
        <v>80.400000000000006</v>
      </c>
      <c r="L248" s="6">
        <v>111.2</v>
      </c>
      <c r="M248" s="6">
        <v>599.79999999999995</v>
      </c>
      <c r="N248" s="6">
        <v>646.1</v>
      </c>
      <c r="P248" s="14">
        <v>-4.4999999999999998E-2</v>
      </c>
      <c r="Q248" s="14">
        <v>0.45800000000000002</v>
      </c>
      <c r="S248" s="4" t="s">
        <v>2</v>
      </c>
    </row>
    <row r="249" spans="1:19" ht="72" x14ac:dyDescent="0.15">
      <c r="A249" s="1" t="s">
        <v>2345</v>
      </c>
      <c r="B249" s="12" t="s">
        <v>5</v>
      </c>
      <c r="C249" s="11" t="s">
        <v>2344</v>
      </c>
      <c r="D249" s="10">
        <f t="shared" si="12"/>
        <v>1933.3</v>
      </c>
      <c r="E249" s="9">
        <f t="shared" si="13"/>
        <v>0.21099744245524296</v>
      </c>
      <c r="F249" s="8">
        <f t="shared" si="14"/>
        <v>14.646212121212121</v>
      </c>
      <c r="G249" s="8">
        <f t="shared" si="15"/>
        <v>24.874328678839959</v>
      </c>
      <c r="H249" s="7" t="s">
        <v>2343</v>
      </c>
      <c r="I249" s="5">
        <v>231.58</v>
      </c>
      <c r="J249" s="6">
        <v>1933.3</v>
      </c>
      <c r="K249" s="6">
        <v>114.4</v>
      </c>
      <c r="L249" s="6">
        <v>132</v>
      </c>
      <c r="M249" s="6">
        <v>598</v>
      </c>
      <c r="N249" s="6">
        <v>625.6</v>
      </c>
      <c r="P249" s="5">
        <v>8.61</v>
      </c>
      <c r="Q249" s="5">
        <v>9.31</v>
      </c>
      <c r="S249" s="4" t="s">
        <v>2</v>
      </c>
    </row>
    <row r="250" spans="1:19" ht="60" x14ac:dyDescent="0.15">
      <c r="A250" s="1" t="s">
        <v>2342</v>
      </c>
      <c r="B250" s="12" t="s">
        <v>16</v>
      </c>
      <c r="C250" s="11" t="s">
        <v>2341</v>
      </c>
      <c r="D250" s="10">
        <f t="shared" si="12"/>
        <v>1864.2</v>
      </c>
      <c r="E250" s="9">
        <f t="shared" si="13"/>
        <v>7.4969106137580677E-2</v>
      </c>
      <c r="F250" s="8">
        <f t="shared" si="14"/>
        <v>17.071428571428573</v>
      </c>
      <c r="G250" s="8">
        <f t="shared" si="15"/>
        <v>28.08653846153846</v>
      </c>
      <c r="H250" s="7" t="s">
        <v>2340</v>
      </c>
      <c r="I250" s="5">
        <v>29.21</v>
      </c>
      <c r="J250" s="6">
        <v>1864.2</v>
      </c>
      <c r="K250" s="6">
        <v>84.1</v>
      </c>
      <c r="L250" s="6">
        <v>109.2</v>
      </c>
      <c r="M250" s="6">
        <v>1389.6</v>
      </c>
      <c r="N250" s="6">
        <v>1456.6</v>
      </c>
      <c r="P250" s="14">
        <v>0.64200000000000002</v>
      </c>
      <c r="Q250" s="5">
        <v>1.04</v>
      </c>
      <c r="S250" s="4" t="s">
        <v>2</v>
      </c>
    </row>
    <row r="251" spans="1:19" ht="48" x14ac:dyDescent="0.15">
      <c r="A251" s="1" t="s">
        <v>2339</v>
      </c>
      <c r="B251" s="12" t="s">
        <v>5</v>
      </c>
      <c r="C251" s="11" t="s">
        <v>2338</v>
      </c>
      <c r="D251" s="10">
        <f t="shared" si="12"/>
        <v>1849.3</v>
      </c>
      <c r="E251" s="9" t="e">
        <f t="shared" si="13"/>
        <v>#DIV/0!</v>
      </c>
      <c r="F251" s="8">
        <f t="shared" si="14"/>
        <v>-9.2743229689067199</v>
      </c>
      <c r="G251" s="8">
        <f t="shared" si="15"/>
        <v>-12.638888888888889</v>
      </c>
      <c r="H251" s="7" t="s">
        <v>2337</v>
      </c>
      <c r="I251" s="5">
        <v>22.75</v>
      </c>
      <c r="J251" s="6">
        <v>1849.3</v>
      </c>
      <c r="K251" s="6">
        <v>-178.8</v>
      </c>
      <c r="L251" s="6">
        <v>-199.4</v>
      </c>
      <c r="M251" s="13">
        <v>0</v>
      </c>
      <c r="N251" s="13">
        <v>0</v>
      </c>
      <c r="P251" s="5">
        <v>-1.57</v>
      </c>
      <c r="Q251" s="5">
        <v>-1.8</v>
      </c>
      <c r="S251" s="4" t="s">
        <v>2</v>
      </c>
    </row>
    <row r="252" spans="1:19" ht="108" x14ac:dyDescent="0.15">
      <c r="A252" s="1" t="s">
        <v>2336</v>
      </c>
      <c r="B252" s="12" t="s">
        <v>5</v>
      </c>
      <c r="C252" s="11" t="s">
        <v>2335</v>
      </c>
      <c r="D252" s="10">
        <f t="shared" si="12"/>
        <v>1848.9</v>
      </c>
      <c r="E252" s="9">
        <f t="shared" si="13"/>
        <v>0.30714015867019268</v>
      </c>
      <c r="F252" s="8">
        <f t="shared" si="14"/>
        <v>22.741697416974173</v>
      </c>
      <c r="G252" s="8">
        <f t="shared" si="15"/>
        <v>34.546875</v>
      </c>
      <c r="H252" s="7" t="s">
        <v>2334</v>
      </c>
      <c r="I252" s="5">
        <v>88.44</v>
      </c>
      <c r="J252" s="6">
        <v>1848.9</v>
      </c>
      <c r="K252" s="6">
        <v>72.2</v>
      </c>
      <c r="L252" s="6">
        <v>81.3</v>
      </c>
      <c r="M252" s="6">
        <v>240.9</v>
      </c>
      <c r="N252" s="6">
        <v>264.7</v>
      </c>
      <c r="P252" s="5">
        <v>2.3199999999999998</v>
      </c>
      <c r="Q252" s="5">
        <v>2.56</v>
      </c>
      <c r="S252" s="4" t="s">
        <v>2</v>
      </c>
    </row>
    <row r="253" spans="1:19" ht="108" x14ac:dyDescent="0.15">
      <c r="A253" s="1" t="s">
        <v>2333</v>
      </c>
      <c r="B253" s="12" t="s">
        <v>5</v>
      </c>
      <c r="C253" s="11" t="s">
        <v>2332</v>
      </c>
      <c r="D253" s="10">
        <f t="shared" si="12"/>
        <v>1823.7</v>
      </c>
      <c r="E253" s="9" t="e">
        <f t="shared" si="13"/>
        <v>#VALUE!</v>
      </c>
      <c r="F253" s="8" t="e">
        <f t="shared" si="14"/>
        <v>#VALUE!</v>
      </c>
      <c r="G253" s="8" t="e">
        <f t="shared" si="15"/>
        <v>#VALUE!</v>
      </c>
      <c r="H253" s="7" t="s">
        <v>2331</v>
      </c>
      <c r="I253" s="5">
        <v>128.12</v>
      </c>
      <c r="J253" s="6">
        <v>1823.7</v>
      </c>
      <c r="K253" s="6">
        <v>168.7</v>
      </c>
      <c r="L253" s="15" t="s">
        <v>27</v>
      </c>
      <c r="M253" s="6">
        <v>1500.6</v>
      </c>
      <c r="N253" s="15" t="s">
        <v>27</v>
      </c>
      <c r="P253" s="5">
        <v>6.48</v>
      </c>
      <c r="Q253" s="15" t="s">
        <v>27</v>
      </c>
      <c r="S253" s="4" t="s">
        <v>2</v>
      </c>
    </row>
    <row r="254" spans="1:19" ht="60" x14ac:dyDescent="0.15">
      <c r="A254" s="1" t="s">
        <v>2330</v>
      </c>
      <c r="B254" s="12" t="s">
        <v>5</v>
      </c>
      <c r="C254" s="11" t="s">
        <v>2329</v>
      </c>
      <c r="D254" s="10">
        <f t="shared" si="12"/>
        <v>1799.4</v>
      </c>
      <c r="E254" s="9">
        <f t="shared" si="13"/>
        <v>0.17042420646692377</v>
      </c>
      <c r="F254" s="8">
        <f t="shared" si="14"/>
        <v>7.8302872062663189</v>
      </c>
      <c r="G254" s="8">
        <f t="shared" si="15"/>
        <v>13.342391304347826</v>
      </c>
      <c r="H254" s="7" t="s">
        <v>2328</v>
      </c>
      <c r="I254" s="5">
        <v>24.55</v>
      </c>
      <c r="J254" s="6">
        <v>1799.4</v>
      </c>
      <c r="K254" s="6">
        <v>90.3</v>
      </c>
      <c r="L254" s="6">
        <v>229.8</v>
      </c>
      <c r="M254" s="6">
        <v>1268.7</v>
      </c>
      <c r="N254" s="6">
        <v>1348.4</v>
      </c>
      <c r="P254" s="14">
        <v>0.61699999999999999</v>
      </c>
      <c r="Q254" s="5">
        <v>1.84</v>
      </c>
      <c r="S254" s="4" t="s">
        <v>2</v>
      </c>
    </row>
    <row r="255" spans="1:19" ht="36" x14ac:dyDescent="0.15">
      <c r="A255" s="1" t="s">
        <v>2327</v>
      </c>
      <c r="B255" s="12" t="s">
        <v>9</v>
      </c>
      <c r="C255" s="11" t="s">
        <v>2326</v>
      </c>
      <c r="D255" s="10">
        <f t="shared" si="12"/>
        <v>1750.5</v>
      </c>
      <c r="E255" s="9">
        <f t="shared" si="13"/>
        <v>0.523841280426809</v>
      </c>
      <c r="F255" s="8">
        <f t="shared" si="14"/>
        <v>11.14258434118396</v>
      </c>
      <c r="G255" s="8">
        <f t="shared" si="15"/>
        <v>21.027397260273972</v>
      </c>
      <c r="H255" s="7" t="s">
        <v>2325</v>
      </c>
      <c r="I255" s="5">
        <v>15.35</v>
      </c>
      <c r="J255" s="6">
        <v>1750.5</v>
      </c>
      <c r="K255" s="6">
        <v>100.6</v>
      </c>
      <c r="L255" s="6">
        <v>157.1</v>
      </c>
      <c r="M255" s="6">
        <v>265.8</v>
      </c>
      <c r="N255" s="6">
        <v>299.89999999999998</v>
      </c>
      <c r="P255" s="14">
        <v>0.55000000000000004</v>
      </c>
      <c r="Q255" s="14">
        <v>0.73</v>
      </c>
      <c r="S255" s="4" t="s">
        <v>2</v>
      </c>
    </row>
    <row r="256" spans="1:19" ht="60" x14ac:dyDescent="0.15">
      <c r="A256" s="1" t="s">
        <v>2324</v>
      </c>
      <c r="B256" s="12" t="s">
        <v>5</v>
      </c>
      <c r="C256" s="11" t="s">
        <v>2323</v>
      </c>
      <c r="D256" s="10">
        <f t="shared" si="12"/>
        <v>1737.6</v>
      </c>
      <c r="E256" s="9" t="e">
        <f t="shared" si="13"/>
        <v>#DIV/0!</v>
      </c>
      <c r="F256" s="8">
        <f t="shared" si="14"/>
        <v>-13.867517956903431</v>
      </c>
      <c r="G256" s="8">
        <f t="shared" si="15"/>
        <v>-17.353846153846153</v>
      </c>
      <c r="H256" s="7" t="s">
        <v>2322</v>
      </c>
      <c r="I256" s="5">
        <v>22.56</v>
      </c>
      <c r="J256" s="6">
        <v>1737.6</v>
      </c>
      <c r="K256" s="6">
        <v>-108.3</v>
      </c>
      <c r="L256" s="6">
        <v>-125.3</v>
      </c>
      <c r="M256" s="13">
        <v>0</v>
      </c>
      <c r="N256" s="13">
        <v>0</v>
      </c>
      <c r="P256" s="5">
        <v>-1.03</v>
      </c>
      <c r="Q256" s="5">
        <v>-1.3</v>
      </c>
      <c r="S256" s="4" t="s">
        <v>2</v>
      </c>
    </row>
    <row r="257" spans="1:19" ht="72" x14ac:dyDescent="0.15">
      <c r="A257" s="1" t="s">
        <v>2321</v>
      </c>
      <c r="B257" s="12" t="s">
        <v>5</v>
      </c>
      <c r="C257" s="11" t="s">
        <v>2320</v>
      </c>
      <c r="D257" s="10">
        <f t="shared" si="12"/>
        <v>1729.4</v>
      </c>
      <c r="E257" s="9">
        <f t="shared" si="13"/>
        <v>-49.189189189189193</v>
      </c>
      <c r="F257" s="8">
        <f t="shared" si="14"/>
        <v>-3.1673992673992677</v>
      </c>
      <c r="G257" s="8">
        <f t="shared" si="15"/>
        <v>-5.5365079365079373</v>
      </c>
      <c r="H257" s="7" t="s">
        <v>2319</v>
      </c>
      <c r="I257" s="5">
        <v>17.440000000000001</v>
      </c>
      <c r="J257" s="6">
        <v>1729.4</v>
      </c>
      <c r="K257" s="6">
        <v>-542.1</v>
      </c>
      <c r="L257" s="6">
        <v>-546</v>
      </c>
      <c r="M257" s="13">
        <v>0</v>
      </c>
      <c r="N257" s="6">
        <v>11.1</v>
      </c>
      <c r="P257" s="5">
        <v>-2.91</v>
      </c>
      <c r="Q257" s="5">
        <v>-3.15</v>
      </c>
      <c r="S257" s="4" t="s">
        <v>2</v>
      </c>
    </row>
    <row r="258" spans="1:19" ht="108" x14ac:dyDescent="0.15">
      <c r="A258" s="1" t="s">
        <v>2318</v>
      </c>
      <c r="B258" s="12" t="s">
        <v>5</v>
      </c>
      <c r="C258" s="11" t="s">
        <v>2317</v>
      </c>
      <c r="D258" s="10">
        <f t="shared" si="12"/>
        <v>1708</v>
      </c>
      <c r="E258" s="9">
        <f t="shared" si="13"/>
        <v>-15.52016129032258</v>
      </c>
      <c r="F258" s="8">
        <f t="shared" si="14"/>
        <v>-4.4375162379838926</v>
      </c>
      <c r="G258" s="8">
        <f t="shared" si="15"/>
        <v>-8.9277777777777771</v>
      </c>
      <c r="H258" s="7" t="s">
        <v>2316</v>
      </c>
      <c r="I258" s="5">
        <v>32.14</v>
      </c>
      <c r="J258" s="6">
        <v>1708</v>
      </c>
      <c r="K258" s="6">
        <v>-206.3</v>
      </c>
      <c r="L258" s="6">
        <v>-384.9</v>
      </c>
      <c r="M258" s="6">
        <v>214.8</v>
      </c>
      <c r="N258" s="6">
        <v>24.8</v>
      </c>
      <c r="P258" s="5">
        <v>-1.82</v>
      </c>
      <c r="Q258" s="5">
        <v>-3.6</v>
      </c>
      <c r="S258" s="4" t="s">
        <v>2</v>
      </c>
    </row>
    <row r="259" spans="1:19" ht="60" x14ac:dyDescent="0.15">
      <c r="A259" s="1" t="s">
        <v>2315</v>
      </c>
      <c r="B259" s="12" t="s">
        <v>78</v>
      </c>
      <c r="C259" s="11" t="s">
        <v>2314</v>
      </c>
      <c r="D259" s="10">
        <f t="shared" si="12"/>
        <v>1698.7</v>
      </c>
      <c r="E259" s="9">
        <f t="shared" si="13"/>
        <v>-4.2373887240356085</v>
      </c>
      <c r="F259" s="8">
        <f t="shared" si="14"/>
        <v>-11.895658263305322</v>
      </c>
      <c r="G259" s="8">
        <f t="shared" si="15"/>
        <v>-8.1416893732970035</v>
      </c>
      <c r="H259" s="7" t="s">
        <v>2313</v>
      </c>
      <c r="I259" s="5">
        <v>29.88</v>
      </c>
      <c r="J259" s="6">
        <v>1698.7</v>
      </c>
      <c r="K259" s="6">
        <v>-154.4</v>
      </c>
      <c r="L259" s="6">
        <v>-142.80000000000001</v>
      </c>
      <c r="M259" s="6">
        <v>15.8</v>
      </c>
      <c r="N259" s="6">
        <v>33.700000000000003</v>
      </c>
      <c r="P259" s="5">
        <v>-4.34</v>
      </c>
      <c r="Q259" s="5">
        <v>-3.67</v>
      </c>
      <c r="S259" s="4" t="s">
        <v>2</v>
      </c>
    </row>
    <row r="260" spans="1:19" ht="96" x14ac:dyDescent="0.15">
      <c r="A260" s="1" t="s">
        <v>2312</v>
      </c>
      <c r="B260" s="12" t="s">
        <v>349</v>
      </c>
      <c r="C260" s="11" t="s">
        <v>2311</v>
      </c>
      <c r="D260" s="10">
        <f t="shared" si="12"/>
        <v>1695.8</v>
      </c>
      <c r="E260" s="9" t="e">
        <f t="shared" si="13"/>
        <v>#VALUE!</v>
      </c>
      <c r="F260" s="8" t="e">
        <f t="shared" si="14"/>
        <v>#VALUE!</v>
      </c>
      <c r="G260" s="8" t="e">
        <f t="shared" si="15"/>
        <v>#VALUE!</v>
      </c>
      <c r="H260" s="7" t="s">
        <v>2310</v>
      </c>
      <c r="I260" s="5">
        <v>9.2799999999999994</v>
      </c>
      <c r="J260" s="6">
        <v>1695.8</v>
      </c>
      <c r="K260" s="15" t="s">
        <v>27</v>
      </c>
      <c r="L260" s="15" t="s">
        <v>27</v>
      </c>
      <c r="M260" s="15" t="s">
        <v>27</v>
      </c>
      <c r="N260" s="15" t="s">
        <v>27</v>
      </c>
      <c r="P260" s="15" t="s">
        <v>27</v>
      </c>
      <c r="Q260" s="15" t="s">
        <v>27</v>
      </c>
      <c r="S260" s="4" t="s">
        <v>2</v>
      </c>
    </row>
    <row r="261" spans="1:19" ht="96" x14ac:dyDescent="0.15">
      <c r="A261" s="1" t="s">
        <v>2309</v>
      </c>
      <c r="B261" s="12" t="s">
        <v>5</v>
      </c>
      <c r="C261" s="11" t="s">
        <v>2308</v>
      </c>
      <c r="D261" s="10">
        <f t="shared" si="12"/>
        <v>1693.1</v>
      </c>
      <c r="E261" s="9" t="e">
        <f t="shared" si="13"/>
        <v>#VALUE!</v>
      </c>
      <c r="F261" s="8" t="e">
        <f t="shared" si="14"/>
        <v>#VALUE!</v>
      </c>
      <c r="G261" s="8">
        <f t="shared" si="15"/>
        <v>-20.3781512605042</v>
      </c>
      <c r="H261" s="7" t="s">
        <v>2307</v>
      </c>
      <c r="I261" s="5">
        <v>4.8499999999999996</v>
      </c>
      <c r="J261" s="6">
        <v>1693.1</v>
      </c>
      <c r="K261" s="6">
        <v>-104.9</v>
      </c>
      <c r="L261" s="15" t="s">
        <v>27</v>
      </c>
      <c r="M261" s="5">
        <v>6.31</v>
      </c>
      <c r="N261" s="6">
        <v>89.7</v>
      </c>
      <c r="P261" s="5">
        <v>-1.43</v>
      </c>
      <c r="Q261" s="14">
        <v>-0.23799999999999999</v>
      </c>
      <c r="S261" s="4" t="s">
        <v>2</v>
      </c>
    </row>
    <row r="262" spans="1:19" ht="84" x14ac:dyDescent="0.15">
      <c r="A262" s="1" t="s">
        <v>2306</v>
      </c>
      <c r="B262" s="12" t="s">
        <v>5</v>
      </c>
      <c r="C262" s="11" t="s">
        <v>2305</v>
      </c>
      <c r="D262" s="10">
        <f t="shared" si="12"/>
        <v>1684.8</v>
      </c>
      <c r="E262" s="9">
        <f t="shared" si="13"/>
        <v>0.3034126756524233</v>
      </c>
      <c r="F262" s="8">
        <f t="shared" si="14"/>
        <v>15.924385633270321</v>
      </c>
      <c r="G262" s="8">
        <f t="shared" si="15"/>
        <v>38.481132075471699</v>
      </c>
      <c r="H262" s="7" t="s">
        <v>2304</v>
      </c>
      <c r="I262" s="5">
        <v>40.79</v>
      </c>
      <c r="J262" s="6">
        <v>1684.8</v>
      </c>
      <c r="K262" s="6">
        <v>46.1</v>
      </c>
      <c r="L262" s="6">
        <v>105.8</v>
      </c>
      <c r="M262" s="6">
        <v>250</v>
      </c>
      <c r="N262" s="6">
        <v>348.7</v>
      </c>
      <c r="P262" s="14">
        <v>-0.13700000000000001</v>
      </c>
      <c r="Q262" s="5">
        <v>1.06</v>
      </c>
      <c r="S262" s="4" t="s">
        <v>2</v>
      </c>
    </row>
    <row r="263" spans="1:19" ht="48" x14ac:dyDescent="0.15">
      <c r="A263" s="1" t="s">
        <v>2303</v>
      </c>
      <c r="B263" s="12" t="s">
        <v>5</v>
      </c>
      <c r="C263" s="11" t="s">
        <v>2302</v>
      </c>
      <c r="D263" s="10">
        <f t="shared" si="12"/>
        <v>1644.8</v>
      </c>
      <c r="E263" s="9">
        <f t="shared" si="13"/>
        <v>0.12541456823486058</v>
      </c>
      <c r="F263" s="8">
        <f t="shared" si="14"/>
        <v>16.109696376101862</v>
      </c>
      <c r="G263" s="8">
        <f t="shared" si="15"/>
        <v>25.414893617021278</v>
      </c>
      <c r="H263" s="7" t="s">
        <v>2301</v>
      </c>
      <c r="I263" s="5">
        <v>71.67</v>
      </c>
      <c r="J263" s="6">
        <v>1644.8</v>
      </c>
      <c r="K263" s="6">
        <v>99.3</v>
      </c>
      <c r="L263" s="6">
        <v>102.1</v>
      </c>
      <c r="M263" s="6">
        <v>750.9</v>
      </c>
      <c r="N263" s="6">
        <v>814.1</v>
      </c>
      <c r="P263" s="5">
        <v>2.38</v>
      </c>
      <c r="Q263" s="5">
        <v>2.82</v>
      </c>
      <c r="S263" s="4" t="s">
        <v>2</v>
      </c>
    </row>
    <row r="264" spans="1:19" ht="72" x14ac:dyDescent="0.15">
      <c r="A264" s="1" t="s">
        <v>2300</v>
      </c>
      <c r="B264" s="12" t="s">
        <v>16</v>
      </c>
      <c r="C264" s="11" t="s">
        <v>2299</v>
      </c>
      <c r="D264" s="10">
        <f t="shared" si="12"/>
        <v>1615.8</v>
      </c>
      <c r="E264" s="9">
        <f t="shared" si="13"/>
        <v>-0.16153081510934392</v>
      </c>
      <c r="F264" s="8">
        <f t="shared" si="14"/>
        <v>-16.572307692307692</v>
      </c>
      <c r="G264" s="8">
        <f t="shared" si="15"/>
        <v>-16.148373983739837</v>
      </c>
      <c r="H264" s="7" t="s">
        <v>2298</v>
      </c>
      <c r="I264" s="5">
        <v>15.89</v>
      </c>
      <c r="J264" s="6">
        <v>1615.8</v>
      </c>
      <c r="K264" s="6">
        <v>-97.5</v>
      </c>
      <c r="L264" s="6">
        <v>-97.5</v>
      </c>
      <c r="M264" s="6">
        <v>641.79999999999995</v>
      </c>
      <c r="N264" s="6">
        <v>603.6</v>
      </c>
      <c r="P264" s="14">
        <v>-0.61899999999999999</v>
      </c>
      <c r="Q264" s="14">
        <v>-0.98399999999999999</v>
      </c>
      <c r="S264" s="4" t="s">
        <v>2</v>
      </c>
    </row>
    <row r="265" spans="1:19" ht="108" x14ac:dyDescent="0.15">
      <c r="A265" s="1" t="s">
        <v>2297</v>
      </c>
      <c r="B265" s="12" t="s">
        <v>5</v>
      </c>
      <c r="C265" s="11" t="s">
        <v>2296</v>
      </c>
      <c r="D265" s="10">
        <f t="shared" si="12"/>
        <v>1602.8</v>
      </c>
      <c r="E265" s="9">
        <f t="shared" si="13"/>
        <v>0.12524638633377136</v>
      </c>
      <c r="F265" s="8">
        <f t="shared" si="14"/>
        <v>10.510163934426229</v>
      </c>
      <c r="G265" s="8">
        <f t="shared" si="15"/>
        <v>19.954545454545453</v>
      </c>
      <c r="H265" s="7" t="s">
        <v>2295</v>
      </c>
      <c r="I265" s="5">
        <v>35.119999999999997</v>
      </c>
      <c r="J265" s="6">
        <v>1602.8</v>
      </c>
      <c r="K265" s="6">
        <v>75.3</v>
      </c>
      <c r="L265" s="6">
        <v>152.5</v>
      </c>
      <c r="M265" s="6">
        <v>1177.7</v>
      </c>
      <c r="N265" s="6">
        <v>1217.5999999999999</v>
      </c>
      <c r="P265" s="14">
        <v>0.42499999999999999</v>
      </c>
      <c r="Q265" s="5">
        <v>1.76</v>
      </c>
      <c r="S265" s="4" t="s">
        <v>2</v>
      </c>
    </row>
    <row r="266" spans="1:19" ht="48" x14ac:dyDescent="0.15">
      <c r="A266" s="1" t="s">
        <v>2294</v>
      </c>
      <c r="B266" s="12" t="s">
        <v>5</v>
      </c>
      <c r="C266" s="11" t="s">
        <v>2293</v>
      </c>
      <c r="D266" s="10">
        <f t="shared" si="12"/>
        <v>1588.7</v>
      </c>
      <c r="E266" s="9">
        <f t="shared" si="13"/>
        <v>-3.5150078988941549</v>
      </c>
      <c r="F266" s="8">
        <f t="shared" si="14"/>
        <v>-7.1402247191011234</v>
      </c>
      <c r="G266" s="8">
        <f t="shared" si="15"/>
        <v>-10.057471264367816</v>
      </c>
      <c r="H266" s="7" t="s">
        <v>2292</v>
      </c>
      <c r="I266" s="5">
        <v>35</v>
      </c>
      <c r="J266" s="6">
        <v>1588.7</v>
      </c>
      <c r="K266" s="6">
        <v>-195.6</v>
      </c>
      <c r="L266" s="6">
        <v>-222.5</v>
      </c>
      <c r="M266" s="6">
        <v>15</v>
      </c>
      <c r="N266" s="6">
        <v>63.3</v>
      </c>
      <c r="P266" s="5">
        <v>-4.53</v>
      </c>
      <c r="Q266" s="5">
        <v>-3.48</v>
      </c>
      <c r="S266" s="4" t="s">
        <v>2</v>
      </c>
    </row>
    <row r="267" spans="1:19" ht="84" x14ac:dyDescent="0.15">
      <c r="A267" s="1" t="s">
        <v>2291</v>
      </c>
      <c r="B267" s="12" t="s">
        <v>5</v>
      </c>
      <c r="C267" s="11" t="s">
        <v>2290</v>
      </c>
      <c r="D267" s="10">
        <f t="shared" si="12"/>
        <v>1584.1</v>
      </c>
      <c r="E267" s="9">
        <f t="shared" si="13"/>
        <v>6.5931246793227288E-2</v>
      </c>
      <c r="F267" s="8">
        <f t="shared" si="14"/>
        <v>30.819066147859921</v>
      </c>
      <c r="G267" s="8">
        <f t="shared" si="15"/>
        <v>65.859872611464965</v>
      </c>
      <c r="H267" s="7" t="s">
        <v>2289</v>
      </c>
      <c r="I267" s="5">
        <v>10.34</v>
      </c>
      <c r="J267" s="6">
        <v>1584.1</v>
      </c>
      <c r="K267" s="5">
        <v>-3.44</v>
      </c>
      <c r="L267" s="6">
        <v>51.4</v>
      </c>
      <c r="M267" s="6">
        <v>709.2</v>
      </c>
      <c r="N267" s="6">
        <v>779.6</v>
      </c>
      <c r="P267" s="14">
        <v>-0.89100000000000001</v>
      </c>
      <c r="Q267" s="14">
        <v>0.157</v>
      </c>
      <c r="S267" s="4" t="s">
        <v>2</v>
      </c>
    </row>
    <row r="268" spans="1:19" ht="72" x14ac:dyDescent="0.15">
      <c r="A268" s="1" t="s">
        <v>2288</v>
      </c>
      <c r="B268" s="12" t="s">
        <v>16</v>
      </c>
      <c r="C268" s="11" t="s">
        <v>2287</v>
      </c>
      <c r="D268" s="10">
        <f t="shared" si="12"/>
        <v>1580.6</v>
      </c>
      <c r="E268" s="9">
        <f t="shared" si="13"/>
        <v>-6.9999999999999991</v>
      </c>
      <c r="F268" s="8">
        <f t="shared" si="14"/>
        <v>-2.7139423076923075</v>
      </c>
      <c r="G268" s="8">
        <f t="shared" si="15"/>
        <v>-3.0441176470588229</v>
      </c>
      <c r="H268" s="7" t="s">
        <v>2286</v>
      </c>
      <c r="I268" s="5">
        <v>4.1399999999999997</v>
      </c>
      <c r="J268" s="6">
        <v>1580.6</v>
      </c>
      <c r="K268" s="6">
        <v>-640.5</v>
      </c>
      <c r="L268" s="6">
        <v>-582.4</v>
      </c>
      <c r="M268" s="6">
        <v>43.7</v>
      </c>
      <c r="N268" s="6">
        <v>83.2</v>
      </c>
      <c r="P268" s="5">
        <v>-1.78</v>
      </c>
      <c r="Q268" s="5">
        <v>-1.36</v>
      </c>
      <c r="S268" s="4" t="s">
        <v>2</v>
      </c>
    </row>
    <row r="269" spans="1:19" ht="108" x14ac:dyDescent="0.15">
      <c r="A269" s="1" t="s">
        <v>2285</v>
      </c>
      <c r="B269" s="12" t="s">
        <v>5</v>
      </c>
      <c r="C269" s="11" t="s">
        <v>2284</v>
      </c>
      <c r="D269" s="10">
        <f t="shared" si="12"/>
        <v>1578.1</v>
      </c>
      <c r="E269" s="9">
        <f t="shared" si="13"/>
        <v>0.36655148583275743</v>
      </c>
      <c r="F269" s="8">
        <f t="shared" si="14"/>
        <v>5.9506033182503772</v>
      </c>
      <c r="G269" s="8">
        <f t="shared" si="15"/>
        <v>7.7559523809523805</v>
      </c>
      <c r="H269" s="7" t="s">
        <v>2283</v>
      </c>
      <c r="I269" s="5">
        <v>26.06</v>
      </c>
      <c r="J269" s="6">
        <v>1578.1</v>
      </c>
      <c r="K269" s="6">
        <v>205.7</v>
      </c>
      <c r="L269" s="6">
        <v>265.2</v>
      </c>
      <c r="M269" s="6">
        <v>723.3</v>
      </c>
      <c r="N269" s="6">
        <v>723.5</v>
      </c>
      <c r="P269" s="5">
        <v>2.27</v>
      </c>
      <c r="Q269" s="5">
        <v>3.36</v>
      </c>
      <c r="S269" s="4" t="s">
        <v>2</v>
      </c>
    </row>
    <row r="270" spans="1:19" ht="84" x14ac:dyDescent="0.15">
      <c r="A270" s="1" t="s">
        <v>2282</v>
      </c>
      <c r="B270" s="12" t="s">
        <v>5</v>
      </c>
      <c r="C270" s="11" t="s">
        <v>2281</v>
      </c>
      <c r="D270" s="10">
        <f t="shared" si="12"/>
        <v>1564.6</v>
      </c>
      <c r="E270" s="9">
        <f t="shared" si="13"/>
        <v>0.10828025477707007</v>
      </c>
      <c r="F270" s="8">
        <f t="shared" si="14"/>
        <v>24.874403815580287</v>
      </c>
      <c r="G270" s="8">
        <f t="shared" si="15"/>
        <v>-144.29824561403507</v>
      </c>
      <c r="H270" s="7" t="s">
        <v>2280</v>
      </c>
      <c r="I270" s="5">
        <v>32.9</v>
      </c>
      <c r="J270" s="6">
        <v>1564.6</v>
      </c>
      <c r="K270" s="5">
        <v>-6.21</v>
      </c>
      <c r="L270" s="6">
        <v>62.9</v>
      </c>
      <c r="M270" s="6">
        <v>518.29999999999995</v>
      </c>
      <c r="N270" s="6">
        <v>580.9</v>
      </c>
      <c r="P270" s="14">
        <v>-0.60499999999999998</v>
      </c>
      <c r="Q270" s="14">
        <v>-0.22800000000000001</v>
      </c>
      <c r="S270" s="4" t="s">
        <v>2</v>
      </c>
    </row>
    <row r="271" spans="1:19" ht="60" x14ac:dyDescent="0.15">
      <c r="A271" s="1" t="s">
        <v>2279</v>
      </c>
      <c r="B271" s="12" t="s">
        <v>5</v>
      </c>
      <c r="C271" s="11" t="s">
        <v>2278</v>
      </c>
      <c r="D271" s="10">
        <f t="shared" si="12"/>
        <v>1543.9</v>
      </c>
      <c r="E271" s="9">
        <f t="shared" si="13"/>
        <v>0.11508014650860542</v>
      </c>
      <c r="F271" s="8">
        <f t="shared" si="14"/>
        <v>5.2837097878165649</v>
      </c>
      <c r="G271" s="8">
        <f t="shared" si="15"/>
        <v>-7.546346782988004</v>
      </c>
      <c r="H271" s="7" t="s">
        <v>2277</v>
      </c>
      <c r="I271" s="5">
        <v>6.92</v>
      </c>
      <c r="J271" s="6">
        <v>1543.9</v>
      </c>
      <c r="K271" s="6">
        <v>16.2</v>
      </c>
      <c r="L271" s="6">
        <v>292.2</v>
      </c>
      <c r="M271" s="6">
        <v>2528.1999999999998</v>
      </c>
      <c r="N271" s="6">
        <v>2539.1</v>
      </c>
      <c r="P271" s="5">
        <v>-1.28</v>
      </c>
      <c r="Q271" s="14">
        <v>-0.91700000000000004</v>
      </c>
      <c r="S271" s="4" t="s">
        <v>2</v>
      </c>
    </row>
    <row r="272" spans="1:19" ht="96" x14ac:dyDescent="0.15">
      <c r="A272" s="1" t="s">
        <v>2276</v>
      </c>
      <c r="B272" s="12" t="s">
        <v>5</v>
      </c>
      <c r="C272" s="11" t="s">
        <v>2275</v>
      </c>
      <c r="D272" s="10">
        <f t="shared" si="12"/>
        <v>1519.2</v>
      </c>
      <c r="E272" s="9" t="e">
        <f t="shared" si="13"/>
        <v>#VALUE!</v>
      </c>
      <c r="F272" s="8" t="e">
        <f t="shared" si="14"/>
        <v>#VALUE!</v>
      </c>
      <c r="G272" s="8">
        <f t="shared" si="15"/>
        <v>76.666666666666657</v>
      </c>
      <c r="H272" s="7" t="s">
        <v>2274</v>
      </c>
      <c r="I272" s="5">
        <v>5.0599999999999996</v>
      </c>
      <c r="J272" s="6">
        <v>1519.2</v>
      </c>
      <c r="K272" s="6">
        <v>84.7</v>
      </c>
      <c r="L272" s="15" t="s">
        <v>27</v>
      </c>
      <c r="M272" s="6">
        <v>313.8</v>
      </c>
      <c r="N272" s="6">
        <v>411.2</v>
      </c>
      <c r="P272" s="14">
        <v>9.8000000000000004E-2</v>
      </c>
      <c r="Q272" s="14">
        <v>6.6000000000000003E-2</v>
      </c>
      <c r="S272" s="4" t="s">
        <v>2</v>
      </c>
    </row>
    <row r="273" spans="1:19" ht="60" x14ac:dyDescent="0.15">
      <c r="A273" s="1" t="s">
        <v>2273</v>
      </c>
      <c r="B273" s="12" t="s">
        <v>5</v>
      </c>
      <c r="C273" s="11" t="s">
        <v>2272</v>
      </c>
      <c r="D273" s="10">
        <f t="shared" si="12"/>
        <v>1493</v>
      </c>
      <c r="E273" s="9" t="e">
        <f t="shared" si="13"/>
        <v>#DIV/0!</v>
      </c>
      <c r="F273" s="8">
        <f t="shared" si="14"/>
        <v>-6.4049764049764049</v>
      </c>
      <c r="G273" s="8">
        <f t="shared" si="15"/>
        <v>-8.3038869257950534</v>
      </c>
      <c r="H273" s="7" t="s">
        <v>2271</v>
      </c>
      <c r="I273" s="5">
        <v>23.5</v>
      </c>
      <c r="J273" s="6">
        <v>1493</v>
      </c>
      <c r="K273" s="13">
        <v>0</v>
      </c>
      <c r="L273" s="6">
        <v>-233.1</v>
      </c>
      <c r="M273" s="13">
        <v>0</v>
      </c>
      <c r="N273" s="13">
        <v>0</v>
      </c>
      <c r="P273" s="5">
        <v>-2</v>
      </c>
      <c r="Q273" s="5">
        <v>-2.83</v>
      </c>
      <c r="S273" s="4" t="s">
        <v>2</v>
      </c>
    </row>
    <row r="274" spans="1:19" ht="48" x14ac:dyDescent="0.15">
      <c r="A274" s="1" t="s">
        <v>2270</v>
      </c>
      <c r="B274" s="12" t="s">
        <v>5</v>
      </c>
      <c r="C274" s="11" t="s">
        <v>2269</v>
      </c>
      <c r="D274" s="10">
        <f t="shared" si="12"/>
        <v>1482.8</v>
      </c>
      <c r="E274" s="9">
        <f t="shared" si="13"/>
        <v>6.858221476510068E-2</v>
      </c>
      <c r="F274" s="8">
        <f t="shared" si="14"/>
        <v>5.6681957186544336</v>
      </c>
      <c r="G274" s="8">
        <f t="shared" si="15"/>
        <v>15.830882352941176</v>
      </c>
      <c r="H274" s="7" t="s">
        <v>2268</v>
      </c>
      <c r="I274" s="5">
        <v>21.53</v>
      </c>
      <c r="J274" s="6">
        <v>1482.8</v>
      </c>
      <c r="K274" s="6">
        <v>118.7</v>
      </c>
      <c r="L274" s="6">
        <v>261.60000000000002</v>
      </c>
      <c r="M274" s="6">
        <v>2896.5</v>
      </c>
      <c r="N274" s="6">
        <v>3814.4</v>
      </c>
      <c r="P274" s="14">
        <v>0.19500000000000001</v>
      </c>
      <c r="Q274" s="5">
        <v>1.36</v>
      </c>
      <c r="S274" s="4" t="s">
        <v>2</v>
      </c>
    </row>
    <row r="275" spans="1:19" ht="108" x14ac:dyDescent="0.15">
      <c r="A275" s="1" t="s">
        <v>2267</v>
      </c>
      <c r="B275" s="12" t="s">
        <v>5</v>
      </c>
      <c r="C275" s="11" t="s">
        <v>2266</v>
      </c>
      <c r="D275" s="10">
        <f t="shared" si="12"/>
        <v>1480</v>
      </c>
      <c r="E275" s="9">
        <f t="shared" si="13"/>
        <v>-0.16628014842300556</v>
      </c>
      <c r="F275" s="8">
        <f t="shared" si="14"/>
        <v>-20.641562064156204</v>
      </c>
      <c r="G275" s="8">
        <f t="shared" si="15"/>
        <v>-17.335483870967742</v>
      </c>
      <c r="H275" s="7" t="s">
        <v>2265</v>
      </c>
      <c r="I275" s="5">
        <v>26.87</v>
      </c>
      <c r="J275" s="6">
        <v>1480</v>
      </c>
      <c r="K275" s="6">
        <v>-111.1</v>
      </c>
      <c r="L275" s="6">
        <v>-71.7</v>
      </c>
      <c r="M275" s="6">
        <v>376.6</v>
      </c>
      <c r="N275" s="6">
        <v>431.2</v>
      </c>
      <c r="P275" s="5">
        <v>-1.3</v>
      </c>
      <c r="Q275" s="5">
        <v>-1.55</v>
      </c>
      <c r="S275" s="4" t="s">
        <v>2</v>
      </c>
    </row>
    <row r="276" spans="1:19" ht="108" x14ac:dyDescent="0.15">
      <c r="A276" s="1" t="s">
        <v>2264</v>
      </c>
      <c r="B276" s="12" t="s">
        <v>9</v>
      </c>
      <c r="C276" s="11" t="s">
        <v>2263</v>
      </c>
      <c r="D276" s="10">
        <f t="shared" si="12"/>
        <v>1463.2</v>
      </c>
      <c r="E276" s="9">
        <f t="shared" si="13"/>
        <v>0.31830663615560639</v>
      </c>
      <c r="F276" s="8">
        <f t="shared" si="14"/>
        <v>10.51905104241553</v>
      </c>
      <c r="G276" s="8">
        <f t="shared" si="15"/>
        <v>16.081081081081081</v>
      </c>
      <c r="H276" s="7" t="s">
        <v>2262</v>
      </c>
      <c r="I276" s="5">
        <v>8.33</v>
      </c>
      <c r="J276" s="6">
        <v>1463.2</v>
      </c>
      <c r="K276" s="6">
        <v>105.3</v>
      </c>
      <c r="L276" s="6">
        <v>139.1</v>
      </c>
      <c r="M276" s="6">
        <v>415.6</v>
      </c>
      <c r="N276" s="6">
        <v>437</v>
      </c>
      <c r="P276" s="14">
        <v>6.8000000000000005E-2</v>
      </c>
      <c r="Q276" s="14">
        <v>0.51800000000000002</v>
      </c>
      <c r="S276" s="4" t="s">
        <v>2</v>
      </c>
    </row>
    <row r="277" spans="1:19" ht="48" x14ac:dyDescent="0.15">
      <c r="A277" s="1" t="s">
        <v>2261</v>
      </c>
      <c r="B277" s="12" t="s">
        <v>5</v>
      </c>
      <c r="C277" s="11" t="s">
        <v>2260</v>
      </c>
      <c r="D277" s="10">
        <f t="shared" si="12"/>
        <v>1462.1</v>
      </c>
      <c r="E277" s="9">
        <f t="shared" si="13"/>
        <v>3.7064220183486235E-2</v>
      </c>
      <c r="F277" s="8">
        <f t="shared" si="14"/>
        <v>144.76237623762376</v>
      </c>
      <c r="G277" s="8">
        <f t="shared" si="15"/>
        <v>-11.741935483870968</v>
      </c>
      <c r="H277" s="7" t="s">
        <v>2259</v>
      </c>
      <c r="I277" s="5">
        <v>14.56</v>
      </c>
      <c r="J277" s="6">
        <v>1462.1</v>
      </c>
      <c r="K277" s="6">
        <v>-212.8</v>
      </c>
      <c r="L277" s="6">
        <v>10.1</v>
      </c>
      <c r="M277" s="6">
        <v>147.19999999999999</v>
      </c>
      <c r="N277" s="6">
        <v>272.5</v>
      </c>
      <c r="P277" s="5">
        <v>-3.8</v>
      </c>
      <c r="Q277" s="5">
        <v>-1.24</v>
      </c>
      <c r="S277" s="4" t="s">
        <v>2</v>
      </c>
    </row>
    <row r="278" spans="1:19" ht="84" x14ac:dyDescent="0.15">
      <c r="A278" s="1" t="s">
        <v>2258</v>
      </c>
      <c r="B278" s="12" t="s">
        <v>5</v>
      </c>
      <c r="C278" s="11" t="s">
        <v>2257</v>
      </c>
      <c r="D278" s="10">
        <f t="shared" si="12"/>
        <v>1458</v>
      </c>
      <c r="E278" s="9">
        <f t="shared" si="13"/>
        <v>-3.9048525214081828</v>
      </c>
      <c r="F278" s="8">
        <f t="shared" si="14"/>
        <v>-3.5526315789473686</v>
      </c>
      <c r="G278" s="8">
        <f t="shared" si="15"/>
        <v>-4.645833333333333</v>
      </c>
      <c r="H278" s="7" t="s">
        <v>2256</v>
      </c>
      <c r="I278" s="5">
        <v>20.07</v>
      </c>
      <c r="J278" s="6">
        <v>1458</v>
      </c>
      <c r="K278" s="6">
        <v>-365</v>
      </c>
      <c r="L278" s="6">
        <v>-410.4</v>
      </c>
      <c r="M278" s="6">
        <v>240</v>
      </c>
      <c r="N278" s="6">
        <v>105.1</v>
      </c>
      <c r="P278" s="5">
        <v>-3.39</v>
      </c>
      <c r="Q278" s="5">
        <v>-4.32</v>
      </c>
      <c r="S278" s="4" t="s">
        <v>2</v>
      </c>
    </row>
    <row r="279" spans="1:19" ht="96" x14ac:dyDescent="0.15">
      <c r="A279" s="1" t="s">
        <v>2255</v>
      </c>
      <c r="B279" s="12" t="s">
        <v>5</v>
      </c>
      <c r="C279" s="11" t="s">
        <v>2254</v>
      </c>
      <c r="D279" s="10">
        <f t="shared" si="12"/>
        <v>1457.2</v>
      </c>
      <c r="E279" s="9">
        <f t="shared" si="13"/>
        <v>0.29285269062954494</v>
      </c>
      <c r="F279" s="8">
        <f t="shared" si="14"/>
        <v>5.1692089393401925</v>
      </c>
      <c r="G279" s="8">
        <f t="shared" si="15"/>
        <v>9.0746666666666673</v>
      </c>
      <c r="H279" s="7" t="s">
        <v>2253</v>
      </c>
      <c r="I279" s="5">
        <v>34.03</v>
      </c>
      <c r="J279" s="6">
        <v>1457.2</v>
      </c>
      <c r="K279" s="6">
        <v>249.5</v>
      </c>
      <c r="L279" s="6">
        <v>281.89999999999998</v>
      </c>
      <c r="M279" s="6">
        <v>825.9</v>
      </c>
      <c r="N279" s="6">
        <v>962.6</v>
      </c>
      <c r="P279" s="5">
        <v>3.17</v>
      </c>
      <c r="Q279" s="5">
        <v>3.75</v>
      </c>
      <c r="S279" s="4" t="s">
        <v>2</v>
      </c>
    </row>
    <row r="280" spans="1:19" ht="96" x14ac:dyDescent="0.15">
      <c r="A280" s="1" t="s">
        <v>2252</v>
      </c>
      <c r="B280" s="12" t="s">
        <v>9</v>
      </c>
      <c r="C280" s="11" t="s">
        <v>2251</v>
      </c>
      <c r="D280" s="10">
        <f t="shared" si="12"/>
        <v>1453.7</v>
      </c>
      <c r="E280" s="9">
        <f t="shared" si="13"/>
        <v>0.6394953905870937</v>
      </c>
      <c r="F280" s="8">
        <f t="shared" si="14"/>
        <v>5.5147951441578149</v>
      </c>
      <c r="G280" s="8">
        <f t="shared" si="15"/>
        <v>12.361111111111111</v>
      </c>
      <c r="H280" s="7" t="s">
        <v>2250</v>
      </c>
      <c r="I280" s="5">
        <v>22.25</v>
      </c>
      <c r="J280" s="6">
        <v>1453.7</v>
      </c>
      <c r="K280" s="6">
        <v>200</v>
      </c>
      <c r="L280" s="6">
        <v>263.60000000000002</v>
      </c>
      <c r="M280" s="6">
        <v>388.5</v>
      </c>
      <c r="N280" s="6">
        <v>412.2</v>
      </c>
      <c r="P280" s="5">
        <v>1.53</v>
      </c>
      <c r="Q280" s="5">
        <v>1.8</v>
      </c>
      <c r="S280" s="4" t="s">
        <v>2</v>
      </c>
    </row>
    <row r="281" spans="1:19" ht="48" x14ac:dyDescent="0.15">
      <c r="A281" s="1" t="s">
        <v>2249</v>
      </c>
      <c r="B281" s="12" t="s">
        <v>5</v>
      </c>
      <c r="C281" s="11" t="s">
        <v>2248</v>
      </c>
      <c r="D281" s="10">
        <f t="shared" si="12"/>
        <v>1443.7</v>
      </c>
      <c r="E281" s="9">
        <f t="shared" si="13"/>
        <v>-4.0293968575772936E-2</v>
      </c>
      <c r="F281" s="8">
        <f t="shared" si="14"/>
        <v>-90.798742138364787</v>
      </c>
      <c r="G281" s="8">
        <f t="shared" si="15"/>
        <v>-24.741666666666667</v>
      </c>
      <c r="H281" s="7" t="s">
        <v>2247</v>
      </c>
      <c r="I281" s="5">
        <v>29.69</v>
      </c>
      <c r="J281" s="6">
        <v>1443.7</v>
      </c>
      <c r="K281" s="6">
        <v>-86.4</v>
      </c>
      <c r="L281" s="6">
        <v>-15.9</v>
      </c>
      <c r="M281" s="6">
        <v>299.89999999999998</v>
      </c>
      <c r="N281" s="6">
        <v>394.6</v>
      </c>
      <c r="P281" s="5">
        <v>-1.54</v>
      </c>
      <c r="Q281" s="5">
        <v>-1.2</v>
      </c>
      <c r="S281" s="4" t="s">
        <v>2</v>
      </c>
    </row>
    <row r="282" spans="1:19" ht="96" x14ac:dyDescent="0.15">
      <c r="A282" s="1" t="s">
        <v>2246</v>
      </c>
      <c r="B282" s="12" t="s">
        <v>5</v>
      </c>
      <c r="C282" s="11" t="s">
        <v>2245</v>
      </c>
      <c r="D282" s="10">
        <f t="shared" ref="D282:D345" si="16">J282</f>
        <v>1442.7</v>
      </c>
      <c r="E282" s="9">
        <f t="shared" ref="E282:E345" si="17">L282/N282</f>
        <v>7.1510036496350363E-2</v>
      </c>
      <c r="F282" s="8">
        <f t="shared" ref="F282:F345" si="18">J282/L282</f>
        <v>7.6698564593301439</v>
      </c>
      <c r="G282" s="8">
        <f t="shared" ref="G282:G345" si="19">I282/Q282</f>
        <v>20.503225806451614</v>
      </c>
      <c r="H282" s="7" t="s">
        <v>2244</v>
      </c>
      <c r="I282" s="5">
        <v>15.89</v>
      </c>
      <c r="J282" s="6">
        <v>1442.7</v>
      </c>
      <c r="K282" s="6">
        <v>205.8</v>
      </c>
      <c r="L282" s="6">
        <v>188.1</v>
      </c>
      <c r="M282" s="6">
        <v>2716.9</v>
      </c>
      <c r="N282" s="6">
        <v>2630.4</v>
      </c>
      <c r="P282" s="5">
        <v>-7.18</v>
      </c>
      <c r="Q282" s="14">
        <v>0.77500000000000002</v>
      </c>
      <c r="S282" s="4" t="s">
        <v>2</v>
      </c>
    </row>
    <row r="283" spans="1:19" ht="48" x14ac:dyDescent="0.15">
      <c r="A283" s="1" t="s">
        <v>2243</v>
      </c>
      <c r="B283" s="12" t="s">
        <v>16</v>
      </c>
      <c r="C283" s="11" t="s">
        <v>2242</v>
      </c>
      <c r="D283" s="10">
        <f t="shared" si="16"/>
        <v>1432.2</v>
      </c>
      <c r="E283" s="9">
        <f t="shared" si="17"/>
        <v>6.6663723455918061E-2</v>
      </c>
      <c r="F283" s="8">
        <f t="shared" si="18"/>
        <v>9.4847682119205299</v>
      </c>
      <c r="G283" s="8">
        <f t="shared" si="19"/>
        <v>16.787148594377509</v>
      </c>
      <c r="H283" s="7" t="s">
        <v>2241</v>
      </c>
      <c r="I283" s="5">
        <v>4.18</v>
      </c>
      <c r="J283" s="6">
        <v>1432.2</v>
      </c>
      <c r="K283" s="6">
        <v>79.8</v>
      </c>
      <c r="L283" s="6">
        <v>151</v>
      </c>
      <c r="M283" s="6">
        <v>2054.1</v>
      </c>
      <c r="N283" s="6">
        <v>2265.1</v>
      </c>
      <c r="P283" s="5">
        <v>-1.57</v>
      </c>
      <c r="Q283" s="14">
        <v>0.249</v>
      </c>
      <c r="S283" s="4" t="s">
        <v>2</v>
      </c>
    </row>
    <row r="284" spans="1:19" ht="24" x14ac:dyDescent="0.15">
      <c r="A284" s="1" t="s">
        <v>2240</v>
      </c>
      <c r="B284" s="12" t="s">
        <v>349</v>
      </c>
      <c r="C284" s="11" t="s">
        <v>2239</v>
      </c>
      <c r="D284" s="10">
        <f t="shared" si="16"/>
        <v>1430.5</v>
      </c>
      <c r="E284" s="9">
        <f t="shared" si="17"/>
        <v>0.21894752315155078</v>
      </c>
      <c r="F284" s="8">
        <f t="shared" si="18"/>
        <v>4.8019469620678086</v>
      </c>
      <c r="G284" s="8">
        <f t="shared" si="19"/>
        <v>5.4184100418410042</v>
      </c>
      <c r="H284" s="7" t="s">
        <v>2238</v>
      </c>
      <c r="I284" s="5">
        <v>5.18</v>
      </c>
      <c r="J284" s="6">
        <v>1430.5</v>
      </c>
      <c r="K284" s="6">
        <v>253.1</v>
      </c>
      <c r="L284" s="6">
        <v>297.89999999999998</v>
      </c>
      <c r="M284" s="6">
        <v>1221.9000000000001</v>
      </c>
      <c r="N284" s="6">
        <v>1360.6</v>
      </c>
      <c r="P284" s="14">
        <v>0.89600000000000002</v>
      </c>
      <c r="Q284" s="14">
        <v>0.95599999999999996</v>
      </c>
      <c r="S284" s="4" t="s">
        <v>2</v>
      </c>
    </row>
    <row r="285" spans="1:19" ht="36" x14ac:dyDescent="0.15">
      <c r="A285" s="1" t="s">
        <v>2237</v>
      </c>
      <c r="B285" s="12" t="s">
        <v>5</v>
      </c>
      <c r="C285" s="11" t="s">
        <v>2236</v>
      </c>
      <c r="D285" s="10">
        <f t="shared" si="16"/>
        <v>1417.4</v>
      </c>
      <c r="E285" s="9">
        <f t="shared" si="17"/>
        <v>0.22271016311166877</v>
      </c>
      <c r="F285" s="8">
        <f t="shared" si="18"/>
        <v>13.308920187793428</v>
      </c>
      <c r="G285" s="8">
        <f t="shared" si="19"/>
        <v>2930</v>
      </c>
      <c r="H285" s="7" t="s">
        <v>2235</v>
      </c>
      <c r="I285" s="5">
        <v>5.86</v>
      </c>
      <c r="J285" s="6">
        <v>1417.4</v>
      </c>
      <c r="K285" s="6">
        <v>-35.299999999999997</v>
      </c>
      <c r="L285" s="6">
        <v>106.5</v>
      </c>
      <c r="M285" s="6">
        <v>398.2</v>
      </c>
      <c r="N285" s="6">
        <v>478.2</v>
      </c>
      <c r="P285" s="14">
        <v>-0.23599999999999999</v>
      </c>
      <c r="Q285" s="14">
        <v>2E-3</v>
      </c>
      <c r="S285" s="4" t="s">
        <v>2</v>
      </c>
    </row>
    <row r="286" spans="1:19" ht="36" x14ac:dyDescent="0.15">
      <c r="A286" s="1" t="s">
        <v>2234</v>
      </c>
      <c r="B286" s="12" t="s">
        <v>349</v>
      </c>
      <c r="C286" s="11" t="s">
        <v>2233</v>
      </c>
      <c r="D286" s="10">
        <f t="shared" si="16"/>
        <v>1400</v>
      </c>
      <c r="E286" s="9">
        <f t="shared" si="17"/>
        <v>1349.1071428571429</v>
      </c>
      <c r="F286" s="8">
        <f t="shared" si="18"/>
        <v>-9.2653871608206497</v>
      </c>
      <c r="G286" s="8">
        <f t="shared" si="19"/>
        <v>-3.7076923076923078</v>
      </c>
      <c r="H286" s="7" t="s">
        <v>2232</v>
      </c>
      <c r="I286" s="5">
        <v>2.41</v>
      </c>
      <c r="J286" s="6">
        <v>1400</v>
      </c>
      <c r="K286" s="6">
        <v>-164.6</v>
      </c>
      <c r="L286" s="6">
        <v>-151.1</v>
      </c>
      <c r="M286" s="14">
        <v>0.74399999999999999</v>
      </c>
      <c r="N286" s="14">
        <v>-0.112</v>
      </c>
      <c r="P286" s="14">
        <v>-0.54300000000000004</v>
      </c>
      <c r="Q286" s="14">
        <v>-0.65</v>
      </c>
      <c r="S286" s="4" t="s">
        <v>2</v>
      </c>
    </row>
    <row r="287" spans="1:19" ht="72" x14ac:dyDescent="0.15">
      <c r="A287" s="1" t="s">
        <v>2231</v>
      </c>
      <c r="B287" s="12" t="s">
        <v>5</v>
      </c>
      <c r="C287" s="11" t="s">
        <v>2230</v>
      </c>
      <c r="D287" s="10">
        <f t="shared" si="16"/>
        <v>1396.9</v>
      </c>
      <c r="E287" s="9">
        <f t="shared" si="17"/>
        <v>4.9024185264730596E-2</v>
      </c>
      <c r="F287" s="8">
        <f t="shared" si="18"/>
        <v>26.60761904761905</v>
      </c>
      <c r="G287" s="8">
        <f t="shared" si="19"/>
        <v>-18.425742574257423</v>
      </c>
      <c r="H287" s="7" t="s">
        <v>2229</v>
      </c>
      <c r="I287" s="5">
        <v>18.61</v>
      </c>
      <c r="J287" s="6">
        <v>1396.9</v>
      </c>
      <c r="K287" s="6">
        <v>-69.599999999999994</v>
      </c>
      <c r="L287" s="6">
        <v>52.5</v>
      </c>
      <c r="M287" s="6">
        <v>1007</v>
      </c>
      <c r="N287" s="6">
        <v>1070.9000000000001</v>
      </c>
      <c r="P287" s="5">
        <v>-3.05</v>
      </c>
      <c r="Q287" s="5">
        <v>-1.01</v>
      </c>
      <c r="S287" s="4" t="s">
        <v>2</v>
      </c>
    </row>
    <row r="288" spans="1:19" ht="60" x14ac:dyDescent="0.15">
      <c r="A288" s="1" t="s">
        <v>2228</v>
      </c>
      <c r="B288" s="12" t="s">
        <v>16</v>
      </c>
      <c r="C288" s="11" t="s">
        <v>2227</v>
      </c>
      <c r="D288" s="10">
        <f t="shared" si="16"/>
        <v>1392.2</v>
      </c>
      <c r="E288" s="9">
        <f t="shared" si="17"/>
        <v>-51.767594108019637</v>
      </c>
      <c r="F288" s="8">
        <f t="shared" si="18"/>
        <v>-4.4015175466329435</v>
      </c>
      <c r="G288" s="8">
        <f t="shared" si="19"/>
        <v>-5.4103053435114505</v>
      </c>
      <c r="H288" s="7" t="s">
        <v>2226</v>
      </c>
      <c r="I288" s="5">
        <v>28.35</v>
      </c>
      <c r="J288" s="6">
        <v>1392.2</v>
      </c>
      <c r="K288" s="6">
        <v>-269.8</v>
      </c>
      <c r="L288" s="6">
        <v>-316.3</v>
      </c>
      <c r="M288" s="13">
        <v>0</v>
      </c>
      <c r="N288" s="5">
        <v>6.11</v>
      </c>
      <c r="P288" s="5">
        <v>-4</v>
      </c>
      <c r="Q288" s="5">
        <v>-5.24</v>
      </c>
      <c r="S288" s="4" t="s">
        <v>2</v>
      </c>
    </row>
    <row r="289" spans="1:19" ht="48" x14ac:dyDescent="0.15">
      <c r="A289" s="1" t="s">
        <v>2225</v>
      </c>
      <c r="B289" s="12" t="s">
        <v>5</v>
      </c>
      <c r="C289" s="11" t="s">
        <v>2224</v>
      </c>
      <c r="D289" s="10">
        <f t="shared" si="16"/>
        <v>1357.4</v>
      </c>
      <c r="E289" s="9">
        <f t="shared" si="17"/>
        <v>0.16097424412094066</v>
      </c>
      <c r="F289" s="8">
        <f t="shared" si="18"/>
        <v>23.606956521739132</v>
      </c>
      <c r="G289" s="8">
        <f t="shared" si="19"/>
        <v>58.852459016393439</v>
      </c>
      <c r="H289" s="7" t="s">
        <v>2223</v>
      </c>
      <c r="I289" s="5">
        <v>7.18</v>
      </c>
      <c r="J289" s="6">
        <v>1357.4</v>
      </c>
      <c r="K289" s="6">
        <v>28</v>
      </c>
      <c r="L289" s="6">
        <v>57.5</v>
      </c>
      <c r="M289" s="6">
        <v>266.10000000000002</v>
      </c>
      <c r="N289" s="6">
        <v>357.2</v>
      </c>
      <c r="P289" s="14">
        <v>-0.104</v>
      </c>
      <c r="Q289" s="14">
        <v>0.122</v>
      </c>
      <c r="S289" s="4" t="s">
        <v>2</v>
      </c>
    </row>
    <row r="290" spans="1:19" ht="60" x14ac:dyDescent="0.15">
      <c r="A290" s="1" t="s">
        <v>2222</v>
      </c>
      <c r="B290" s="12" t="s">
        <v>5</v>
      </c>
      <c r="C290" s="11" t="s">
        <v>2221</v>
      </c>
      <c r="D290" s="10">
        <f t="shared" si="16"/>
        <v>1335.8</v>
      </c>
      <c r="E290" s="9">
        <f t="shared" si="17"/>
        <v>-0.58163875598086123</v>
      </c>
      <c r="F290" s="8">
        <f t="shared" si="18"/>
        <v>-6.8678663239074549</v>
      </c>
      <c r="G290" s="8">
        <f t="shared" si="19"/>
        <v>-9.182320441988951</v>
      </c>
      <c r="H290" s="7" t="s">
        <v>2220</v>
      </c>
      <c r="I290" s="5">
        <v>16.62</v>
      </c>
      <c r="J290" s="6">
        <v>1335.8</v>
      </c>
      <c r="K290" s="6">
        <v>-306.89999999999998</v>
      </c>
      <c r="L290" s="6">
        <v>-194.5</v>
      </c>
      <c r="M290" s="6">
        <v>111.3</v>
      </c>
      <c r="N290" s="6">
        <v>334.4</v>
      </c>
      <c r="P290" s="5">
        <v>-3.6</v>
      </c>
      <c r="Q290" s="5">
        <v>-1.81</v>
      </c>
      <c r="S290" s="4" t="s">
        <v>2</v>
      </c>
    </row>
    <row r="291" spans="1:19" ht="48" x14ac:dyDescent="0.15">
      <c r="A291" s="1" t="s">
        <v>2219</v>
      </c>
      <c r="B291" s="12" t="s">
        <v>5</v>
      </c>
      <c r="C291" s="11" t="s">
        <v>2218</v>
      </c>
      <c r="D291" s="10">
        <f t="shared" si="16"/>
        <v>1335.2</v>
      </c>
      <c r="E291" s="9" t="e">
        <f t="shared" si="17"/>
        <v>#DIV/0!</v>
      </c>
      <c r="F291" s="8">
        <f t="shared" si="18"/>
        <v>-12.620037807183365</v>
      </c>
      <c r="G291" s="8">
        <f t="shared" si="19"/>
        <v>-18.04878048780488</v>
      </c>
      <c r="H291" s="7" t="s">
        <v>2217</v>
      </c>
      <c r="I291" s="5">
        <v>37</v>
      </c>
      <c r="J291" s="6">
        <v>1335.2</v>
      </c>
      <c r="K291" s="6">
        <v>-82.8</v>
      </c>
      <c r="L291" s="6">
        <v>-105.8</v>
      </c>
      <c r="M291" s="13">
        <v>0</v>
      </c>
      <c r="N291" s="13">
        <v>0</v>
      </c>
      <c r="P291" s="5">
        <v>-2.36</v>
      </c>
      <c r="Q291" s="5">
        <v>-2.0499999999999998</v>
      </c>
      <c r="S291" s="4" t="s">
        <v>2</v>
      </c>
    </row>
    <row r="292" spans="1:19" ht="60" x14ac:dyDescent="0.15">
      <c r="A292" s="1" t="s">
        <v>2216</v>
      </c>
      <c r="B292" s="12" t="s">
        <v>5</v>
      </c>
      <c r="C292" s="11" t="s">
        <v>2215</v>
      </c>
      <c r="D292" s="10">
        <f t="shared" si="16"/>
        <v>1332.7</v>
      </c>
      <c r="E292" s="9">
        <f t="shared" si="17"/>
        <v>-6.5826873385012918</v>
      </c>
      <c r="F292" s="8">
        <f t="shared" si="18"/>
        <v>-2.6157016683022571</v>
      </c>
      <c r="G292" s="8">
        <f t="shared" si="19"/>
        <v>-5.5961538461538458</v>
      </c>
      <c r="H292" s="7" t="s">
        <v>2214</v>
      </c>
      <c r="I292" s="5">
        <v>43.65</v>
      </c>
      <c r="J292" s="6">
        <v>1332.7</v>
      </c>
      <c r="K292" s="6">
        <v>-470.3</v>
      </c>
      <c r="L292" s="6">
        <v>-509.5</v>
      </c>
      <c r="M292" s="6">
        <v>44.8</v>
      </c>
      <c r="N292" s="6">
        <v>77.400000000000006</v>
      </c>
      <c r="P292" s="5">
        <v>-6.96</v>
      </c>
      <c r="Q292" s="5">
        <v>-7.8</v>
      </c>
      <c r="S292" s="4" t="s">
        <v>2</v>
      </c>
    </row>
    <row r="293" spans="1:19" ht="48" x14ac:dyDescent="0.15">
      <c r="A293" s="1" t="s">
        <v>2213</v>
      </c>
      <c r="B293" s="12" t="s">
        <v>78</v>
      </c>
      <c r="C293" s="11" t="s">
        <v>2212</v>
      </c>
      <c r="D293" s="10">
        <f t="shared" si="16"/>
        <v>1317.1</v>
      </c>
      <c r="E293" s="9" t="e">
        <f t="shared" si="17"/>
        <v>#DIV/0!</v>
      </c>
      <c r="F293" s="8">
        <f t="shared" si="18"/>
        <v>-6.2748928060981415</v>
      </c>
      <c r="G293" s="8">
        <f t="shared" si="19"/>
        <v>-7.772277227722773</v>
      </c>
      <c r="H293" s="7" t="s">
        <v>2211</v>
      </c>
      <c r="I293" s="5">
        <v>23.55</v>
      </c>
      <c r="J293" s="6">
        <v>1317.1</v>
      </c>
      <c r="K293" s="6">
        <v>-196</v>
      </c>
      <c r="L293" s="6">
        <v>-209.9</v>
      </c>
      <c r="M293" s="15" t="s">
        <v>27</v>
      </c>
      <c r="N293" s="13">
        <v>0</v>
      </c>
      <c r="P293" s="5">
        <v>-3.41</v>
      </c>
      <c r="Q293" s="5">
        <v>-3.03</v>
      </c>
      <c r="S293" s="4" t="s">
        <v>2</v>
      </c>
    </row>
    <row r="294" spans="1:19" ht="84" x14ac:dyDescent="0.15">
      <c r="A294" s="1" t="s">
        <v>2210</v>
      </c>
      <c r="B294" s="12" t="s">
        <v>5</v>
      </c>
      <c r="C294" s="11" t="s">
        <v>2209</v>
      </c>
      <c r="D294" s="10">
        <f t="shared" si="16"/>
        <v>1311.7</v>
      </c>
      <c r="E294" s="9">
        <f t="shared" si="17"/>
        <v>0.17796852646638056</v>
      </c>
      <c r="F294" s="8">
        <f t="shared" si="18"/>
        <v>21.088424437299036</v>
      </c>
      <c r="G294" s="8" t="e">
        <f t="shared" si="19"/>
        <v>#VALUE!</v>
      </c>
      <c r="H294" s="7" t="s">
        <v>2208</v>
      </c>
      <c r="I294" s="5">
        <v>32.26</v>
      </c>
      <c r="J294" s="6">
        <v>1311.7</v>
      </c>
      <c r="K294" s="6">
        <v>33</v>
      </c>
      <c r="L294" s="6">
        <v>62.2</v>
      </c>
      <c r="M294" s="6">
        <v>327</v>
      </c>
      <c r="N294" s="6">
        <v>349.5</v>
      </c>
      <c r="P294" s="5">
        <v>-2.89</v>
      </c>
      <c r="Q294" s="15" t="s">
        <v>27</v>
      </c>
      <c r="S294" s="4" t="s">
        <v>2</v>
      </c>
    </row>
    <row r="295" spans="1:19" ht="36" x14ac:dyDescent="0.15">
      <c r="A295" s="1" t="s">
        <v>2207</v>
      </c>
      <c r="B295" s="12" t="s">
        <v>5</v>
      </c>
      <c r="C295" s="11" t="s">
        <v>2206</v>
      </c>
      <c r="D295" s="10">
        <f t="shared" si="16"/>
        <v>1303.3</v>
      </c>
      <c r="E295" s="9">
        <f t="shared" si="17"/>
        <v>-93.052208835341347</v>
      </c>
      <c r="F295" s="8">
        <f t="shared" si="18"/>
        <v>-5.6249460509279245</v>
      </c>
      <c r="G295" s="8">
        <f t="shared" si="19"/>
        <v>-6.9959183673469383</v>
      </c>
      <c r="H295" s="7" t="s">
        <v>2205</v>
      </c>
      <c r="I295" s="5">
        <v>17.14</v>
      </c>
      <c r="J295" s="6">
        <v>1303.3</v>
      </c>
      <c r="K295" s="6">
        <v>-204.6</v>
      </c>
      <c r="L295" s="6">
        <v>-231.7</v>
      </c>
      <c r="M295" s="5">
        <v>9.68</v>
      </c>
      <c r="N295" s="5">
        <v>2.4900000000000002</v>
      </c>
      <c r="P295" s="5">
        <v>-2.81</v>
      </c>
      <c r="Q295" s="5">
        <v>-2.4500000000000002</v>
      </c>
      <c r="S295" s="4" t="s">
        <v>2</v>
      </c>
    </row>
    <row r="296" spans="1:19" ht="48" x14ac:dyDescent="0.15">
      <c r="A296" s="1" t="s">
        <v>2204</v>
      </c>
      <c r="B296" s="12" t="s">
        <v>16</v>
      </c>
      <c r="C296" s="11" t="s">
        <v>2203</v>
      </c>
      <c r="D296" s="10">
        <f t="shared" si="16"/>
        <v>1279.7</v>
      </c>
      <c r="E296" s="9">
        <f t="shared" si="17"/>
        <v>0.34489257444402566</v>
      </c>
      <c r="F296" s="8">
        <f t="shared" si="18"/>
        <v>4.6619307832422585</v>
      </c>
      <c r="G296" s="8">
        <f t="shared" si="19"/>
        <v>21.063829787234045</v>
      </c>
      <c r="H296" s="7" t="s">
        <v>2202</v>
      </c>
      <c r="I296" s="5">
        <v>2.97</v>
      </c>
      <c r="J296" s="6">
        <v>1279.7</v>
      </c>
      <c r="K296" s="6">
        <v>132.69999999999999</v>
      </c>
      <c r="L296" s="6">
        <v>274.5</v>
      </c>
      <c r="M296" s="6">
        <v>800.7</v>
      </c>
      <c r="N296" s="6">
        <v>795.9</v>
      </c>
      <c r="P296" s="14">
        <v>8.5999999999999993E-2</v>
      </c>
      <c r="Q296" s="14">
        <v>0.14099999999999999</v>
      </c>
      <c r="S296" s="4" t="s">
        <v>2</v>
      </c>
    </row>
    <row r="297" spans="1:19" ht="48" x14ac:dyDescent="0.15">
      <c r="A297" s="1" t="s">
        <v>2201</v>
      </c>
      <c r="B297" s="12" t="s">
        <v>9</v>
      </c>
      <c r="C297" s="11" t="s">
        <v>2200</v>
      </c>
      <c r="D297" s="10">
        <f t="shared" si="16"/>
        <v>1263.9000000000001</v>
      </c>
      <c r="E297" s="9" t="e">
        <f t="shared" si="17"/>
        <v>#DIV/0!</v>
      </c>
      <c r="F297" s="8">
        <f t="shared" si="18"/>
        <v>-18.920658682634734</v>
      </c>
      <c r="G297" s="8">
        <f t="shared" si="19"/>
        <v>-23.109756097560975</v>
      </c>
      <c r="H297" s="7" t="s">
        <v>2199</v>
      </c>
      <c r="I297" s="5">
        <v>11.37</v>
      </c>
      <c r="J297" s="6">
        <v>1263.9000000000001</v>
      </c>
      <c r="K297" s="6">
        <v>-51.2</v>
      </c>
      <c r="L297" s="6">
        <v>-66.8</v>
      </c>
      <c r="M297" s="13">
        <v>0</v>
      </c>
      <c r="N297" s="13">
        <v>0</v>
      </c>
      <c r="P297" s="14">
        <v>-0.36699999999999999</v>
      </c>
      <c r="Q297" s="14">
        <v>-0.49199999999999999</v>
      </c>
      <c r="S297" s="4" t="s">
        <v>2</v>
      </c>
    </row>
    <row r="298" spans="1:19" ht="96" x14ac:dyDescent="0.15">
      <c r="A298" s="1" t="s">
        <v>2198</v>
      </c>
      <c r="B298" s="12" t="s">
        <v>2197</v>
      </c>
      <c r="C298" s="11" t="s">
        <v>2196</v>
      </c>
      <c r="D298" s="10">
        <f t="shared" si="16"/>
        <v>1257.4000000000001</v>
      </c>
      <c r="E298" s="9">
        <f t="shared" si="17"/>
        <v>7.6790237163251215E-2</v>
      </c>
      <c r="F298" s="8">
        <f t="shared" si="18"/>
        <v>18.851574212893553</v>
      </c>
      <c r="G298" s="8">
        <f t="shared" si="19"/>
        <v>-30.000000000000004</v>
      </c>
      <c r="H298" s="7" t="s">
        <v>2195</v>
      </c>
      <c r="I298" s="5">
        <v>1.08</v>
      </c>
      <c r="J298" s="6">
        <v>1257.4000000000001</v>
      </c>
      <c r="K298" s="6">
        <v>28.9</v>
      </c>
      <c r="L298" s="6">
        <v>66.7</v>
      </c>
      <c r="M298" s="6">
        <v>830.8</v>
      </c>
      <c r="N298" s="6">
        <v>868.6</v>
      </c>
      <c r="P298" s="5">
        <v>-2.2999999999999998</v>
      </c>
      <c r="Q298" s="14">
        <v>-3.5999999999999997E-2</v>
      </c>
      <c r="S298" s="4" t="s">
        <v>2</v>
      </c>
    </row>
    <row r="299" spans="1:19" ht="84" x14ac:dyDescent="0.15">
      <c r="A299" s="1" t="s">
        <v>2194</v>
      </c>
      <c r="B299" s="12" t="s">
        <v>5</v>
      </c>
      <c r="C299" s="11" t="s">
        <v>2193</v>
      </c>
      <c r="D299" s="10">
        <f t="shared" si="16"/>
        <v>1220.0999999999999</v>
      </c>
      <c r="E299" s="9">
        <f t="shared" si="17"/>
        <v>-8.620065789473685</v>
      </c>
      <c r="F299" s="8">
        <f t="shared" si="18"/>
        <v>-2.3279908414424724</v>
      </c>
      <c r="G299" s="8">
        <f t="shared" si="19"/>
        <v>-4.784140969162995</v>
      </c>
      <c r="H299" s="7" t="s">
        <v>2192</v>
      </c>
      <c r="I299" s="5">
        <v>21.72</v>
      </c>
      <c r="J299" s="6">
        <v>1220.0999999999999</v>
      </c>
      <c r="K299" s="6">
        <v>-444.2</v>
      </c>
      <c r="L299" s="6">
        <v>-524.1</v>
      </c>
      <c r="M299" s="6">
        <v>55.7</v>
      </c>
      <c r="N299" s="6">
        <v>60.8</v>
      </c>
      <c r="P299" s="5">
        <v>-4.42</v>
      </c>
      <c r="Q299" s="5">
        <v>-4.54</v>
      </c>
      <c r="S299" s="4" t="s">
        <v>2</v>
      </c>
    </row>
    <row r="300" spans="1:19" ht="72" x14ac:dyDescent="0.15">
      <c r="A300" s="1" t="s">
        <v>2191</v>
      </c>
      <c r="B300" s="12" t="s">
        <v>5</v>
      </c>
      <c r="C300" s="11" t="s">
        <v>2190</v>
      </c>
      <c r="D300" s="10">
        <f t="shared" si="16"/>
        <v>1218.9000000000001</v>
      </c>
      <c r="E300" s="9">
        <f t="shared" si="17"/>
        <v>0.19666269368295591</v>
      </c>
      <c r="F300" s="8">
        <f t="shared" si="18"/>
        <v>12.312121212121212</v>
      </c>
      <c r="G300" s="8">
        <f t="shared" si="19"/>
        <v>234.08602150537635</v>
      </c>
      <c r="H300" s="7" t="s">
        <v>2189</v>
      </c>
      <c r="I300" s="5">
        <v>21.77</v>
      </c>
      <c r="J300" s="6">
        <v>1218.9000000000001</v>
      </c>
      <c r="K300" s="5">
        <v>-4.7699999999999996</v>
      </c>
      <c r="L300" s="6">
        <v>99</v>
      </c>
      <c r="M300" s="6">
        <v>449.7</v>
      </c>
      <c r="N300" s="6">
        <v>503.4</v>
      </c>
      <c r="P300" s="14">
        <v>-0.41599999999999998</v>
      </c>
      <c r="Q300" s="14">
        <v>9.2999999999999999E-2</v>
      </c>
      <c r="S300" s="4" t="s">
        <v>2</v>
      </c>
    </row>
    <row r="301" spans="1:19" ht="72" x14ac:dyDescent="0.15">
      <c r="A301" s="1" t="s">
        <v>2188</v>
      </c>
      <c r="B301" s="12" t="s">
        <v>5</v>
      </c>
      <c r="C301" s="11" t="s">
        <v>2187</v>
      </c>
      <c r="D301" s="10">
        <f t="shared" si="16"/>
        <v>1211.3</v>
      </c>
      <c r="E301" s="9" t="e">
        <f t="shared" si="17"/>
        <v>#VALUE!</v>
      </c>
      <c r="F301" s="8" t="e">
        <f t="shared" si="18"/>
        <v>#VALUE!</v>
      </c>
      <c r="G301" s="8" t="e">
        <f t="shared" si="19"/>
        <v>#VALUE!</v>
      </c>
      <c r="H301" s="7" t="s">
        <v>2186</v>
      </c>
      <c r="I301" s="5">
        <v>6.22</v>
      </c>
      <c r="J301" s="6">
        <v>1211.3</v>
      </c>
      <c r="K301" s="5">
        <v>-8.39</v>
      </c>
      <c r="L301" s="15" t="s">
        <v>27</v>
      </c>
      <c r="M301" s="6">
        <v>36.1</v>
      </c>
      <c r="N301" s="15" t="s">
        <v>27</v>
      </c>
      <c r="P301" s="14">
        <v>-6.9000000000000006E-2</v>
      </c>
      <c r="Q301" s="15" t="s">
        <v>27</v>
      </c>
      <c r="S301" s="4" t="s">
        <v>2</v>
      </c>
    </row>
    <row r="302" spans="1:19" ht="48" x14ac:dyDescent="0.15">
      <c r="A302" s="1" t="s">
        <v>2185</v>
      </c>
      <c r="B302" s="12" t="s">
        <v>5</v>
      </c>
      <c r="C302" s="11" t="s">
        <v>2184</v>
      </c>
      <c r="D302" s="10">
        <f t="shared" si="16"/>
        <v>1205.5999999999999</v>
      </c>
      <c r="E302" s="9" t="e">
        <f t="shared" si="17"/>
        <v>#DIV/0!</v>
      </c>
      <c r="F302" s="8">
        <f t="shared" si="18"/>
        <v>-7.6015132408575026</v>
      </c>
      <c r="G302" s="8">
        <f t="shared" si="19"/>
        <v>-10.665573770491804</v>
      </c>
      <c r="H302" s="7" t="s">
        <v>2183</v>
      </c>
      <c r="I302" s="5">
        <v>32.53</v>
      </c>
      <c r="J302" s="6">
        <v>1205.5999999999999</v>
      </c>
      <c r="K302" s="6">
        <v>-132</v>
      </c>
      <c r="L302" s="6">
        <v>-158.6</v>
      </c>
      <c r="M302" s="13">
        <v>0</v>
      </c>
      <c r="N302" s="13">
        <v>0</v>
      </c>
      <c r="P302" s="5">
        <v>-3.39</v>
      </c>
      <c r="Q302" s="5">
        <v>-3.05</v>
      </c>
      <c r="S302" s="4" t="s">
        <v>2</v>
      </c>
    </row>
    <row r="303" spans="1:19" ht="72" x14ac:dyDescent="0.15">
      <c r="A303" s="1" t="s">
        <v>2182</v>
      </c>
      <c r="B303" s="12" t="s">
        <v>5</v>
      </c>
      <c r="C303" s="11" t="s">
        <v>2181</v>
      </c>
      <c r="D303" s="10">
        <f t="shared" si="16"/>
        <v>1202</v>
      </c>
      <c r="E303" s="9">
        <f t="shared" si="17"/>
        <v>0.28532064128256518</v>
      </c>
      <c r="F303" s="8">
        <f t="shared" si="18"/>
        <v>5.2765583845478483</v>
      </c>
      <c r="G303" s="8">
        <f t="shared" si="19"/>
        <v>6.6797752808988768</v>
      </c>
      <c r="H303" s="7" t="s">
        <v>2180</v>
      </c>
      <c r="I303" s="5">
        <v>23.78</v>
      </c>
      <c r="J303" s="6">
        <v>1202</v>
      </c>
      <c r="K303" s="6">
        <v>150.6</v>
      </c>
      <c r="L303" s="6">
        <v>227.8</v>
      </c>
      <c r="M303" s="6">
        <v>716.8</v>
      </c>
      <c r="N303" s="6">
        <v>798.4</v>
      </c>
      <c r="P303" s="14">
        <v>0.47099999999999997</v>
      </c>
      <c r="Q303" s="5">
        <v>3.56</v>
      </c>
      <c r="S303" s="4" t="s">
        <v>2</v>
      </c>
    </row>
    <row r="304" spans="1:19" ht="36" x14ac:dyDescent="0.15">
      <c r="A304" s="1" t="s">
        <v>2179</v>
      </c>
      <c r="B304" s="12" t="s">
        <v>5</v>
      </c>
      <c r="C304" s="11" t="s">
        <v>2178</v>
      </c>
      <c r="D304" s="10">
        <f t="shared" si="16"/>
        <v>1197.3</v>
      </c>
      <c r="E304" s="9" t="e">
        <f t="shared" si="17"/>
        <v>#VALUE!</v>
      </c>
      <c r="F304" s="8" t="e">
        <f t="shared" si="18"/>
        <v>#VALUE!</v>
      </c>
      <c r="G304" s="8">
        <f t="shared" si="19"/>
        <v>-10.806878306878307</v>
      </c>
      <c r="H304" s="7" t="s">
        <v>2177</v>
      </c>
      <c r="I304" s="5">
        <v>40.85</v>
      </c>
      <c r="J304" s="6">
        <v>1197.3</v>
      </c>
      <c r="K304" s="6">
        <v>-140.19999999999999</v>
      </c>
      <c r="L304" s="15" t="s">
        <v>27</v>
      </c>
      <c r="M304" s="5">
        <v>3.08</v>
      </c>
      <c r="N304" s="14">
        <v>0.89100000000000001</v>
      </c>
      <c r="P304" s="5">
        <v>-3.49</v>
      </c>
      <c r="Q304" s="5">
        <v>-3.78</v>
      </c>
      <c r="S304" s="4" t="s">
        <v>2</v>
      </c>
    </row>
    <row r="305" spans="1:19" ht="60" x14ac:dyDescent="0.15">
      <c r="A305" s="1" t="s">
        <v>2176</v>
      </c>
      <c r="B305" s="12" t="s">
        <v>5</v>
      </c>
      <c r="C305" s="11" t="s">
        <v>2175</v>
      </c>
      <c r="D305" s="10">
        <f t="shared" si="16"/>
        <v>1191.3</v>
      </c>
      <c r="E305" s="9">
        <f t="shared" si="17"/>
        <v>0.32636326363263629</v>
      </c>
      <c r="F305" s="8">
        <f t="shared" si="18"/>
        <v>7.483040201005025</v>
      </c>
      <c r="G305" s="8">
        <f t="shared" si="19"/>
        <v>8.8414634146341449</v>
      </c>
      <c r="H305" s="7" t="s">
        <v>2174</v>
      </c>
      <c r="I305" s="5">
        <v>2.9</v>
      </c>
      <c r="J305" s="6">
        <v>1191.3</v>
      </c>
      <c r="K305" s="6">
        <v>-29.3</v>
      </c>
      <c r="L305" s="6">
        <v>159.19999999999999</v>
      </c>
      <c r="M305" s="6">
        <v>303.8</v>
      </c>
      <c r="N305" s="6">
        <v>487.8</v>
      </c>
      <c r="P305" s="14">
        <v>-0.53600000000000003</v>
      </c>
      <c r="Q305" s="14">
        <v>0.32800000000000001</v>
      </c>
      <c r="S305" s="4" t="s">
        <v>2</v>
      </c>
    </row>
    <row r="306" spans="1:19" ht="72" x14ac:dyDescent="0.15">
      <c r="A306" s="1" t="s">
        <v>2173</v>
      </c>
      <c r="B306" s="12" t="s">
        <v>9</v>
      </c>
      <c r="C306" s="11" t="s">
        <v>2172</v>
      </c>
      <c r="D306" s="10">
        <f t="shared" si="16"/>
        <v>1190.3</v>
      </c>
      <c r="E306" s="9">
        <f t="shared" si="17"/>
        <v>-9.8474576271186454</v>
      </c>
      <c r="F306" s="8">
        <f t="shared" si="18"/>
        <v>-6.8290304073436596</v>
      </c>
      <c r="G306" s="8">
        <f t="shared" si="19"/>
        <v>-8.6071428571428577</v>
      </c>
      <c r="H306" s="7" t="s">
        <v>2171</v>
      </c>
      <c r="I306" s="5">
        <v>26.51</v>
      </c>
      <c r="J306" s="6">
        <v>1190.3</v>
      </c>
      <c r="K306" s="6">
        <v>29.1</v>
      </c>
      <c r="L306" s="6">
        <v>-174.3</v>
      </c>
      <c r="M306" s="6">
        <v>205.6</v>
      </c>
      <c r="N306" s="6">
        <v>17.7</v>
      </c>
      <c r="P306" s="14">
        <v>0.68500000000000005</v>
      </c>
      <c r="Q306" s="5">
        <v>-3.08</v>
      </c>
      <c r="S306" s="4" t="s">
        <v>2</v>
      </c>
    </row>
    <row r="307" spans="1:19" ht="60" x14ac:dyDescent="0.15">
      <c r="A307" s="1" t="s">
        <v>2170</v>
      </c>
      <c r="B307" s="12" t="s">
        <v>5</v>
      </c>
      <c r="C307" s="11" t="s">
        <v>2169</v>
      </c>
      <c r="D307" s="10">
        <f t="shared" si="16"/>
        <v>1189</v>
      </c>
      <c r="E307" s="9">
        <f t="shared" si="17"/>
        <v>8.0747531734837785E-2</v>
      </c>
      <c r="F307" s="8">
        <f t="shared" si="18"/>
        <v>12.980349344978167</v>
      </c>
      <c r="G307" s="8">
        <f t="shared" si="19"/>
        <v>19.453125</v>
      </c>
      <c r="H307" s="7" t="s">
        <v>2168</v>
      </c>
      <c r="I307" s="5">
        <v>24.9</v>
      </c>
      <c r="J307" s="6">
        <v>1189</v>
      </c>
      <c r="K307" s="6">
        <v>50.6</v>
      </c>
      <c r="L307" s="6">
        <v>91.6</v>
      </c>
      <c r="M307" s="6">
        <v>847.3</v>
      </c>
      <c r="N307" s="6">
        <v>1134.4000000000001</v>
      </c>
      <c r="P307" s="14">
        <v>0.752</v>
      </c>
      <c r="Q307" s="5">
        <v>1.28</v>
      </c>
      <c r="S307" s="4" t="s">
        <v>2</v>
      </c>
    </row>
    <row r="308" spans="1:19" ht="48" x14ac:dyDescent="0.15">
      <c r="A308" s="1" t="s">
        <v>2167</v>
      </c>
      <c r="B308" s="12" t="s">
        <v>16</v>
      </c>
      <c r="C308" s="11" t="s">
        <v>2166</v>
      </c>
      <c r="D308" s="10">
        <f t="shared" si="16"/>
        <v>1174.7</v>
      </c>
      <c r="E308" s="9" t="e">
        <f t="shared" si="17"/>
        <v>#VALUE!</v>
      </c>
      <c r="F308" s="8" t="e">
        <f t="shared" si="18"/>
        <v>#VALUE!</v>
      </c>
      <c r="G308" s="8">
        <f t="shared" si="19"/>
        <v>-9.7200000000000006</v>
      </c>
      <c r="H308" s="7" t="s">
        <v>2165</v>
      </c>
      <c r="I308" s="5">
        <v>4.8600000000000003</v>
      </c>
      <c r="J308" s="6">
        <v>1174.7</v>
      </c>
      <c r="K308" s="6">
        <v>-231.6</v>
      </c>
      <c r="L308" s="15" t="s">
        <v>27</v>
      </c>
      <c r="M308" s="6">
        <v>26.7</v>
      </c>
      <c r="N308" s="6">
        <v>162.9</v>
      </c>
      <c r="P308" s="14">
        <v>-0.64</v>
      </c>
      <c r="Q308" s="14">
        <v>-0.5</v>
      </c>
      <c r="S308" s="4" t="s">
        <v>2</v>
      </c>
    </row>
    <row r="309" spans="1:19" ht="60" x14ac:dyDescent="0.15">
      <c r="A309" s="1" t="s">
        <v>2164</v>
      </c>
      <c r="B309" s="12" t="s">
        <v>5</v>
      </c>
      <c r="C309" s="11" t="s">
        <v>2163</v>
      </c>
      <c r="D309" s="10">
        <f t="shared" si="16"/>
        <v>1155.7</v>
      </c>
      <c r="E309" s="9">
        <f t="shared" si="17"/>
        <v>9.4904458598726121E-2</v>
      </c>
      <c r="F309" s="8">
        <f t="shared" si="18"/>
        <v>38.781879194630875</v>
      </c>
      <c r="G309" s="8">
        <f t="shared" si="19"/>
        <v>62.369668246445499</v>
      </c>
      <c r="H309" s="7" t="s">
        <v>2162</v>
      </c>
      <c r="I309" s="5">
        <v>26.32</v>
      </c>
      <c r="J309" s="6">
        <v>1155.7</v>
      </c>
      <c r="K309" s="6">
        <v>-54</v>
      </c>
      <c r="L309" s="6">
        <v>29.8</v>
      </c>
      <c r="M309" s="6">
        <v>230.6</v>
      </c>
      <c r="N309" s="6">
        <v>314</v>
      </c>
      <c r="P309" s="5">
        <v>-1.95</v>
      </c>
      <c r="Q309" s="14">
        <v>0.42199999999999999</v>
      </c>
      <c r="S309" s="4" t="s">
        <v>2</v>
      </c>
    </row>
    <row r="310" spans="1:19" ht="108" x14ac:dyDescent="0.15">
      <c r="A310" s="1" t="s">
        <v>2161</v>
      </c>
      <c r="B310" s="12" t="s">
        <v>9</v>
      </c>
      <c r="C310" s="11" t="s">
        <v>2160</v>
      </c>
      <c r="D310" s="10">
        <f t="shared" si="16"/>
        <v>1155.3</v>
      </c>
      <c r="E310" s="9">
        <f t="shared" si="17"/>
        <v>-123.4256926952141</v>
      </c>
      <c r="F310" s="8">
        <f t="shared" si="18"/>
        <v>-2.3577551020408163</v>
      </c>
      <c r="G310" s="8">
        <f t="shared" si="19"/>
        <v>-1.4561403508771931</v>
      </c>
      <c r="H310" s="7" t="s">
        <v>2159</v>
      </c>
      <c r="I310" s="5">
        <v>8.3000000000000007</v>
      </c>
      <c r="J310" s="6">
        <v>1155.3</v>
      </c>
      <c r="K310" s="6">
        <v>-771.9</v>
      </c>
      <c r="L310" s="6">
        <v>-490</v>
      </c>
      <c r="M310" s="13">
        <v>0</v>
      </c>
      <c r="N310" s="5">
        <v>3.97</v>
      </c>
      <c r="P310" s="5">
        <v>-7.59</v>
      </c>
      <c r="Q310" s="5">
        <v>-5.7</v>
      </c>
      <c r="S310" s="4" t="s">
        <v>2</v>
      </c>
    </row>
    <row r="311" spans="1:19" ht="48" x14ac:dyDescent="0.15">
      <c r="A311" s="1" t="s">
        <v>2158</v>
      </c>
      <c r="B311" s="12" t="s">
        <v>9</v>
      </c>
      <c r="C311" s="11" t="s">
        <v>2157</v>
      </c>
      <c r="D311" s="10">
        <f t="shared" si="16"/>
        <v>1130.5999999999999</v>
      </c>
      <c r="E311" s="9">
        <f t="shared" si="17"/>
        <v>-0.74047373841400632</v>
      </c>
      <c r="F311" s="8">
        <f t="shared" si="18"/>
        <v>-15.724617524339358</v>
      </c>
      <c r="G311" s="8">
        <f t="shared" si="19"/>
        <v>-11.529953917050692</v>
      </c>
      <c r="H311" s="7" t="s">
        <v>2156</v>
      </c>
      <c r="I311" s="5">
        <v>25.02</v>
      </c>
      <c r="J311" s="6">
        <v>1130.5999999999999</v>
      </c>
      <c r="K311" s="6">
        <v>-109.2</v>
      </c>
      <c r="L311" s="6">
        <v>-71.900000000000006</v>
      </c>
      <c r="M311" s="6">
        <v>66.400000000000006</v>
      </c>
      <c r="N311" s="6">
        <v>97.1</v>
      </c>
      <c r="P311" s="5">
        <v>-4</v>
      </c>
      <c r="Q311" s="5">
        <v>-2.17</v>
      </c>
      <c r="S311" s="4" t="s">
        <v>2</v>
      </c>
    </row>
    <row r="312" spans="1:19" ht="36" x14ac:dyDescent="0.15">
      <c r="A312" s="1" t="s">
        <v>2155</v>
      </c>
      <c r="B312" s="12" t="s">
        <v>349</v>
      </c>
      <c r="C312" s="11" t="s">
        <v>2154</v>
      </c>
      <c r="D312" s="10">
        <f t="shared" si="16"/>
        <v>1130.3</v>
      </c>
      <c r="E312" s="9" t="e">
        <f t="shared" si="17"/>
        <v>#VALUE!</v>
      </c>
      <c r="F312" s="8" t="e">
        <f t="shared" si="18"/>
        <v>#VALUE!</v>
      </c>
      <c r="G312" s="8" t="e">
        <f t="shared" si="19"/>
        <v>#VALUE!</v>
      </c>
      <c r="H312" s="7" t="s">
        <v>2153</v>
      </c>
      <c r="I312" s="5">
        <v>26.02</v>
      </c>
      <c r="J312" s="6">
        <v>1130.3</v>
      </c>
      <c r="K312" s="13">
        <v>0</v>
      </c>
      <c r="L312" s="15" t="s">
        <v>27</v>
      </c>
      <c r="M312" s="5">
        <v>8.19</v>
      </c>
      <c r="N312" s="15" t="s">
        <v>27</v>
      </c>
      <c r="P312" s="14">
        <v>5.6000000000000001E-2</v>
      </c>
      <c r="Q312" s="15" t="s">
        <v>27</v>
      </c>
      <c r="S312" s="4" t="s">
        <v>2</v>
      </c>
    </row>
    <row r="313" spans="1:19" ht="84" x14ac:dyDescent="0.15">
      <c r="A313" s="1" t="s">
        <v>2152</v>
      </c>
      <c r="B313" s="12" t="s">
        <v>5</v>
      </c>
      <c r="C313" s="11" t="s">
        <v>2151</v>
      </c>
      <c r="D313" s="10">
        <f t="shared" si="16"/>
        <v>1120.2</v>
      </c>
      <c r="E313" s="9">
        <f t="shared" si="17"/>
        <v>0.13833671399594322</v>
      </c>
      <c r="F313" s="8">
        <f t="shared" si="18"/>
        <v>32.850439882697948</v>
      </c>
      <c r="G313" s="8">
        <f t="shared" si="19"/>
        <v>346.3235294117647</v>
      </c>
      <c r="H313" s="7" t="s">
        <v>2150</v>
      </c>
      <c r="I313" s="5">
        <v>23.55</v>
      </c>
      <c r="J313" s="6">
        <v>1120.2</v>
      </c>
      <c r="K313" s="6">
        <v>10.9</v>
      </c>
      <c r="L313" s="6">
        <v>34.1</v>
      </c>
      <c r="M313" s="6">
        <v>214.7</v>
      </c>
      <c r="N313" s="6">
        <v>246.5</v>
      </c>
      <c r="P313" s="14">
        <v>-4.9000000000000002E-2</v>
      </c>
      <c r="Q313" s="14">
        <v>6.8000000000000005E-2</v>
      </c>
      <c r="S313" s="4" t="s">
        <v>2</v>
      </c>
    </row>
    <row r="314" spans="1:19" ht="60" x14ac:dyDescent="0.15">
      <c r="A314" s="1" t="s">
        <v>2149</v>
      </c>
      <c r="B314" s="12" t="s">
        <v>2148</v>
      </c>
      <c r="C314" s="11" t="s">
        <v>2147</v>
      </c>
      <c r="D314" s="10">
        <f t="shared" si="16"/>
        <v>1117.2</v>
      </c>
      <c r="E314" s="9">
        <f t="shared" si="17"/>
        <v>-74.484679665738156</v>
      </c>
      <c r="F314" s="8">
        <f t="shared" si="18"/>
        <v>-4.178010471204189</v>
      </c>
      <c r="G314" s="8">
        <f t="shared" si="19"/>
        <v>-5.7936507936507935</v>
      </c>
      <c r="H314" s="7" t="s">
        <v>2146</v>
      </c>
      <c r="I314" s="5">
        <v>25.55</v>
      </c>
      <c r="J314" s="6">
        <v>1117.2</v>
      </c>
      <c r="K314" s="6">
        <v>-252.9</v>
      </c>
      <c r="L314" s="6">
        <v>-267.39999999999998</v>
      </c>
      <c r="M314" s="5">
        <v>2.6</v>
      </c>
      <c r="N314" s="5">
        <v>3.59</v>
      </c>
      <c r="P314" s="5">
        <v>-3.38</v>
      </c>
      <c r="Q314" s="5">
        <v>-4.41</v>
      </c>
      <c r="S314" s="4" t="s">
        <v>2</v>
      </c>
    </row>
    <row r="315" spans="1:19" ht="72" x14ac:dyDescent="0.15">
      <c r="A315" s="1" t="s">
        <v>2145</v>
      </c>
      <c r="B315" s="12" t="s">
        <v>78</v>
      </c>
      <c r="C315" s="11" t="s">
        <v>2144</v>
      </c>
      <c r="D315" s="10">
        <f t="shared" si="16"/>
        <v>1114.7</v>
      </c>
      <c r="E315" s="9">
        <f t="shared" si="17"/>
        <v>-0.25482434438396834</v>
      </c>
      <c r="F315" s="8">
        <f t="shared" si="18"/>
        <v>-21.644660194174758</v>
      </c>
      <c r="G315" s="8">
        <f t="shared" si="19"/>
        <v>-15.329032258064517</v>
      </c>
      <c r="H315" s="7" t="s">
        <v>2143</v>
      </c>
      <c r="I315" s="5">
        <v>23.76</v>
      </c>
      <c r="J315" s="6">
        <v>1114.7</v>
      </c>
      <c r="K315" s="6">
        <v>-131.1</v>
      </c>
      <c r="L315" s="6">
        <v>-51.5</v>
      </c>
      <c r="M315" s="6">
        <v>96.5</v>
      </c>
      <c r="N315" s="6">
        <v>202.1</v>
      </c>
      <c r="P315" s="5">
        <v>-3.46</v>
      </c>
      <c r="Q315" s="5">
        <v>-1.55</v>
      </c>
      <c r="S315" s="4" t="s">
        <v>2</v>
      </c>
    </row>
    <row r="316" spans="1:19" ht="96" x14ac:dyDescent="0.15">
      <c r="A316" s="1" t="s">
        <v>2142</v>
      </c>
      <c r="B316" s="12" t="s">
        <v>9</v>
      </c>
      <c r="C316" s="11" t="s">
        <v>2141</v>
      </c>
      <c r="D316" s="10">
        <f t="shared" si="16"/>
        <v>1105.5</v>
      </c>
      <c r="E316" s="9">
        <f t="shared" si="17"/>
        <v>-1.1546162402669631</v>
      </c>
      <c r="F316" s="8">
        <f t="shared" si="18"/>
        <v>-10.650289017341041</v>
      </c>
      <c r="G316" s="8">
        <f t="shared" si="19"/>
        <v>-15.965517241379311</v>
      </c>
      <c r="H316" s="7" t="s">
        <v>2140</v>
      </c>
      <c r="I316" s="5">
        <v>18.52</v>
      </c>
      <c r="J316" s="6">
        <v>1105.5</v>
      </c>
      <c r="K316" s="6">
        <v>-61</v>
      </c>
      <c r="L316" s="6">
        <v>-103.8</v>
      </c>
      <c r="M316" s="6">
        <v>134.5</v>
      </c>
      <c r="N316" s="6">
        <v>89.9</v>
      </c>
      <c r="P316" s="14">
        <v>-0.84299999999999997</v>
      </c>
      <c r="Q316" s="5">
        <v>-1.1599999999999999</v>
      </c>
      <c r="S316" s="4" t="s">
        <v>2</v>
      </c>
    </row>
    <row r="317" spans="1:19" ht="48" x14ac:dyDescent="0.15">
      <c r="A317" s="1" t="s">
        <v>2139</v>
      </c>
      <c r="B317" s="12" t="s">
        <v>5</v>
      </c>
      <c r="C317" s="11" t="s">
        <v>2138</v>
      </c>
      <c r="D317" s="10">
        <f t="shared" si="16"/>
        <v>1104.7</v>
      </c>
      <c r="E317" s="9" t="e">
        <f t="shared" si="17"/>
        <v>#VALUE!</v>
      </c>
      <c r="F317" s="8" t="e">
        <f t="shared" si="18"/>
        <v>#VALUE!</v>
      </c>
      <c r="G317" s="8">
        <f t="shared" si="19"/>
        <v>-9.1798143851508129</v>
      </c>
      <c r="H317" s="7" t="s">
        <v>2137</v>
      </c>
      <c r="I317" s="5">
        <v>79.13</v>
      </c>
      <c r="J317" s="6">
        <v>1104.7</v>
      </c>
      <c r="K317" s="6">
        <v>-192.5</v>
      </c>
      <c r="L317" s="15" t="s">
        <v>27</v>
      </c>
      <c r="M317" s="5">
        <v>1.4</v>
      </c>
      <c r="N317" s="5">
        <v>1.9</v>
      </c>
      <c r="P317" s="6">
        <v>-10</v>
      </c>
      <c r="Q317" s="5">
        <v>-8.6199999999999992</v>
      </c>
      <c r="S317" s="4" t="s">
        <v>2</v>
      </c>
    </row>
    <row r="318" spans="1:19" ht="24" x14ac:dyDescent="0.15">
      <c r="A318" s="1" t="s">
        <v>2136</v>
      </c>
      <c r="B318" s="12" t="s">
        <v>16</v>
      </c>
      <c r="C318" s="11" t="s">
        <v>2135</v>
      </c>
      <c r="D318" s="10">
        <f t="shared" si="16"/>
        <v>1086.0999999999999</v>
      </c>
      <c r="E318" s="9">
        <f t="shared" si="17"/>
        <v>1.2202089454782891E-2</v>
      </c>
      <c r="F318" s="8">
        <f t="shared" si="18"/>
        <v>36.324414715719065</v>
      </c>
      <c r="G318" s="8">
        <f t="shared" si="19"/>
        <v>-30.875000000000004</v>
      </c>
      <c r="H318" s="7" t="s">
        <v>2134</v>
      </c>
      <c r="I318" s="5">
        <v>2.4700000000000002</v>
      </c>
      <c r="J318" s="6">
        <v>1086.0999999999999</v>
      </c>
      <c r="K318" s="6">
        <v>-56</v>
      </c>
      <c r="L318" s="6">
        <v>29.9</v>
      </c>
      <c r="M318" s="6">
        <v>1773.6</v>
      </c>
      <c r="N318" s="6">
        <v>2450.4</v>
      </c>
      <c r="P318" s="14">
        <v>-0.114</v>
      </c>
      <c r="Q318" s="14">
        <v>-0.08</v>
      </c>
      <c r="S318" s="4" t="s">
        <v>2</v>
      </c>
    </row>
    <row r="319" spans="1:19" ht="72" x14ac:dyDescent="0.15">
      <c r="A319" s="1" t="s">
        <v>2133</v>
      </c>
      <c r="B319" s="12" t="s">
        <v>5</v>
      </c>
      <c r="C319" s="11" t="s">
        <v>2132</v>
      </c>
      <c r="D319" s="10">
        <f t="shared" si="16"/>
        <v>1081.2</v>
      </c>
      <c r="E319" s="9">
        <f t="shared" si="17"/>
        <v>0.25779036827195467</v>
      </c>
      <c r="F319" s="8">
        <f t="shared" si="18"/>
        <v>39.604395604395606</v>
      </c>
      <c r="G319" s="8">
        <f t="shared" si="19"/>
        <v>308.58974358974359</v>
      </c>
      <c r="H319" s="7" t="s">
        <v>2131</v>
      </c>
      <c r="I319" s="5">
        <v>24.07</v>
      </c>
      <c r="J319" s="6">
        <v>1081.2</v>
      </c>
      <c r="K319" s="5">
        <v>-1.9</v>
      </c>
      <c r="L319" s="6">
        <v>27.3</v>
      </c>
      <c r="M319" s="6">
        <v>100.1</v>
      </c>
      <c r="N319" s="6">
        <v>105.9</v>
      </c>
      <c r="P319" s="14">
        <v>-0.38100000000000001</v>
      </c>
      <c r="Q319" s="14">
        <v>7.8E-2</v>
      </c>
      <c r="S319" s="4" t="s">
        <v>2</v>
      </c>
    </row>
    <row r="320" spans="1:19" ht="60" x14ac:dyDescent="0.15">
      <c r="A320" s="1" t="s">
        <v>2130</v>
      </c>
      <c r="B320" s="12" t="s">
        <v>5</v>
      </c>
      <c r="C320" s="11" t="s">
        <v>2129</v>
      </c>
      <c r="D320" s="10">
        <f t="shared" si="16"/>
        <v>1055.5999999999999</v>
      </c>
      <c r="E320" s="9" t="e">
        <f t="shared" si="17"/>
        <v>#DIV/0!</v>
      </c>
      <c r="F320" s="8">
        <f t="shared" si="18"/>
        <v>-7.0326449033977347</v>
      </c>
      <c r="G320" s="8">
        <f t="shared" si="19"/>
        <v>-8.403973509933774</v>
      </c>
      <c r="H320" s="7" t="s">
        <v>2128</v>
      </c>
      <c r="I320" s="5">
        <v>12.69</v>
      </c>
      <c r="J320" s="6">
        <v>1055.5999999999999</v>
      </c>
      <c r="K320" s="6">
        <v>-156.80000000000001</v>
      </c>
      <c r="L320" s="6">
        <v>-150.1</v>
      </c>
      <c r="M320" s="14">
        <v>-0.66500000000000004</v>
      </c>
      <c r="N320" s="13">
        <v>0</v>
      </c>
      <c r="P320" s="5">
        <v>-1.77</v>
      </c>
      <c r="Q320" s="5">
        <v>-1.51</v>
      </c>
      <c r="S320" s="4" t="s">
        <v>2</v>
      </c>
    </row>
    <row r="321" spans="1:19" ht="72" x14ac:dyDescent="0.15">
      <c r="A321" s="1" t="s">
        <v>2127</v>
      </c>
      <c r="B321" s="12" t="s">
        <v>5</v>
      </c>
      <c r="C321" s="11" t="s">
        <v>2126</v>
      </c>
      <c r="D321" s="10">
        <f t="shared" si="16"/>
        <v>1049.8</v>
      </c>
      <c r="E321" s="9">
        <f t="shared" si="17"/>
        <v>-4.5490716180371349</v>
      </c>
      <c r="F321" s="8">
        <f t="shared" si="18"/>
        <v>-6.1212827988338185</v>
      </c>
      <c r="G321" s="8">
        <f t="shared" si="19"/>
        <v>-6.2285714285714286</v>
      </c>
      <c r="H321" s="7" t="s">
        <v>2125</v>
      </c>
      <c r="I321" s="5">
        <v>56.68</v>
      </c>
      <c r="J321" s="6">
        <v>1049.8</v>
      </c>
      <c r="K321" s="6">
        <v>-135.19999999999999</v>
      </c>
      <c r="L321" s="6">
        <v>-171.5</v>
      </c>
      <c r="M321" s="6">
        <v>62.6</v>
      </c>
      <c r="N321" s="6">
        <v>37.700000000000003</v>
      </c>
      <c r="P321" s="5">
        <v>-7.9</v>
      </c>
      <c r="Q321" s="5">
        <v>-9.1</v>
      </c>
      <c r="S321" s="4" t="s">
        <v>2</v>
      </c>
    </row>
    <row r="322" spans="1:19" ht="72" x14ac:dyDescent="0.15">
      <c r="A322" s="1" t="s">
        <v>2124</v>
      </c>
      <c r="B322" s="12" t="s">
        <v>5</v>
      </c>
      <c r="C322" s="11" t="s">
        <v>2123</v>
      </c>
      <c r="D322" s="10">
        <f t="shared" si="16"/>
        <v>1033.9000000000001</v>
      </c>
      <c r="E322" s="9">
        <f t="shared" si="17"/>
        <v>0.55874125874125879</v>
      </c>
      <c r="F322" s="8">
        <f t="shared" si="18"/>
        <v>12.939924906132665</v>
      </c>
      <c r="G322" s="8">
        <f t="shared" si="19"/>
        <v>-14.704347826086957</v>
      </c>
      <c r="H322" s="7" t="s">
        <v>2122</v>
      </c>
      <c r="I322" s="5">
        <v>33.82</v>
      </c>
      <c r="J322" s="6">
        <v>1033.9000000000001</v>
      </c>
      <c r="K322" s="6">
        <v>-28.1</v>
      </c>
      <c r="L322" s="6">
        <v>79.900000000000006</v>
      </c>
      <c r="M322" s="6">
        <v>169.5</v>
      </c>
      <c r="N322" s="6">
        <v>143</v>
      </c>
      <c r="P322" s="5">
        <v>-2.88</v>
      </c>
      <c r="Q322" s="5">
        <v>-2.2999999999999998</v>
      </c>
      <c r="S322" s="4" t="s">
        <v>2</v>
      </c>
    </row>
    <row r="323" spans="1:19" ht="36" x14ac:dyDescent="0.15">
      <c r="A323" s="1" t="s">
        <v>2121</v>
      </c>
      <c r="B323" s="12" t="s">
        <v>78</v>
      </c>
      <c r="C323" s="11" t="s">
        <v>2120</v>
      </c>
      <c r="D323" s="10">
        <f t="shared" si="16"/>
        <v>1032.0999999999999</v>
      </c>
      <c r="E323" s="9">
        <f t="shared" si="17"/>
        <v>-0.18647033095203383</v>
      </c>
      <c r="F323" s="8">
        <f t="shared" si="18"/>
        <v>-8.0695856137607489</v>
      </c>
      <c r="G323" s="8">
        <f t="shared" si="19"/>
        <v>-7.4966887417218544</v>
      </c>
      <c r="H323" s="7" t="s">
        <v>2119</v>
      </c>
      <c r="I323" s="5">
        <v>11.32</v>
      </c>
      <c r="J323" s="6">
        <v>1032.0999999999999</v>
      </c>
      <c r="K323" s="6">
        <v>-159.30000000000001</v>
      </c>
      <c r="L323" s="6">
        <v>-127.9</v>
      </c>
      <c r="M323" s="6">
        <v>642.29999999999995</v>
      </c>
      <c r="N323" s="6">
        <v>685.9</v>
      </c>
      <c r="P323" s="5">
        <v>-1.61</v>
      </c>
      <c r="Q323" s="5">
        <v>-1.51</v>
      </c>
      <c r="S323" s="4" t="s">
        <v>2</v>
      </c>
    </row>
    <row r="324" spans="1:19" ht="72" x14ac:dyDescent="0.15">
      <c r="A324" s="1" t="s">
        <v>2118</v>
      </c>
      <c r="B324" s="12" t="s">
        <v>5</v>
      </c>
      <c r="C324" s="11" t="s">
        <v>2117</v>
      </c>
      <c r="D324" s="10">
        <f t="shared" si="16"/>
        <v>1022.8</v>
      </c>
      <c r="E324" s="9" t="e">
        <f t="shared" si="17"/>
        <v>#DIV/0!</v>
      </c>
      <c r="F324" s="8">
        <f t="shared" si="18"/>
        <v>-3.6039464411557431</v>
      </c>
      <c r="G324" s="8">
        <f t="shared" si="19"/>
        <v>-6.3967213114754111</v>
      </c>
      <c r="H324" s="7" t="s">
        <v>2116</v>
      </c>
      <c r="I324" s="5">
        <v>19.510000000000002</v>
      </c>
      <c r="J324" s="6">
        <v>1022.8</v>
      </c>
      <c r="K324" s="6">
        <v>-204.7</v>
      </c>
      <c r="L324" s="6">
        <v>-283.8</v>
      </c>
      <c r="M324" s="13">
        <v>0</v>
      </c>
      <c r="N324" s="13">
        <v>0</v>
      </c>
      <c r="P324" s="5">
        <v>-4.12</v>
      </c>
      <c r="Q324" s="5">
        <v>-3.05</v>
      </c>
      <c r="S324" s="4" t="s">
        <v>2</v>
      </c>
    </row>
    <row r="325" spans="1:19" ht="48" x14ac:dyDescent="0.15">
      <c r="A325" s="1" t="s">
        <v>2115</v>
      </c>
      <c r="B325" s="12" t="s">
        <v>5</v>
      </c>
      <c r="C325" s="11" t="s">
        <v>2114</v>
      </c>
      <c r="D325" s="10">
        <f t="shared" si="16"/>
        <v>1019.8</v>
      </c>
      <c r="E325" s="9">
        <f t="shared" si="17"/>
        <v>-0.49877322117069756</v>
      </c>
      <c r="F325" s="8">
        <f t="shared" si="18"/>
        <v>-7.1665495432185518</v>
      </c>
      <c r="G325" s="8">
        <f t="shared" si="19"/>
        <v>-9.046153846153846</v>
      </c>
      <c r="H325" s="7" t="s">
        <v>2113</v>
      </c>
      <c r="I325" s="5">
        <v>17.64</v>
      </c>
      <c r="J325" s="6">
        <v>1019.8</v>
      </c>
      <c r="K325" s="6">
        <v>-164.1</v>
      </c>
      <c r="L325" s="6">
        <v>-142.30000000000001</v>
      </c>
      <c r="M325" s="6">
        <v>257</v>
      </c>
      <c r="N325" s="6">
        <v>285.3</v>
      </c>
      <c r="P325" s="5">
        <v>-2.4</v>
      </c>
      <c r="Q325" s="5">
        <v>-1.95</v>
      </c>
      <c r="S325" s="4" t="s">
        <v>2</v>
      </c>
    </row>
    <row r="326" spans="1:19" ht="60" x14ac:dyDescent="0.15">
      <c r="A326" s="1" t="s">
        <v>2112</v>
      </c>
      <c r="B326" s="12" t="s">
        <v>9</v>
      </c>
      <c r="C326" s="11" t="s">
        <v>2111</v>
      </c>
      <c r="D326" s="10">
        <f t="shared" si="16"/>
        <v>1016.5</v>
      </c>
      <c r="E326" s="9" t="e">
        <f t="shared" si="17"/>
        <v>#VALUE!</v>
      </c>
      <c r="F326" s="8" t="e">
        <f t="shared" si="18"/>
        <v>#VALUE!</v>
      </c>
      <c r="G326" s="8">
        <f t="shared" si="19"/>
        <v>46.861111111111107</v>
      </c>
      <c r="H326" s="7" t="s">
        <v>2110</v>
      </c>
      <c r="I326" s="5">
        <v>84.35</v>
      </c>
      <c r="J326" s="6">
        <v>1016.5</v>
      </c>
      <c r="K326" s="6">
        <v>25.8</v>
      </c>
      <c r="L326" s="15" t="s">
        <v>27</v>
      </c>
      <c r="M326" s="6">
        <v>80.5</v>
      </c>
      <c r="N326" s="6">
        <v>87.9</v>
      </c>
      <c r="P326" s="5">
        <v>1.65</v>
      </c>
      <c r="Q326" s="5">
        <v>1.8</v>
      </c>
      <c r="S326" s="4" t="s">
        <v>2</v>
      </c>
    </row>
    <row r="327" spans="1:19" ht="84" x14ac:dyDescent="0.15">
      <c r="A327" s="1" t="s">
        <v>2109</v>
      </c>
      <c r="B327" s="12" t="s">
        <v>78</v>
      </c>
      <c r="C327" s="11" t="s">
        <v>2108</v>
      </c>
      <c r="D327" s="10">
        <f t="shared" si="16"/>
        <v>1015.1</v>
      </c>
      <c r="E327" s="9">
        <f t="shared" si="17"/>
        <v>-4.23110151187905</v>
      </c>
      <c r="F327" s="8">
        <f t="shared" si="18"/>
        <v>-5.1817253700867791</v>
      </c>
      <c r="G327" s="8">
        <f t="shared" si="19"/>
        <v>-6.051282051282052</v>
      </c>
      <c r="H327" s="7" t="s">
        <v>2107</v>
      </c>
      <c r="I327" s="5">
        <v>7.08</v>
      </c>
      <c r="J327" s="6">
        <v>1015.1</v>
      </c>
      <c r="K327" s="6">
        <v>-132.4</v>
      </c>
      <c r="L327" s="6">
        <v>-195.9</v>
      </c>
      <c r="M327" s="6">
        <v>109.2</v>
      </c>
      <c r="N327" s="6">
        <v>46.3</v>
      </c>
      <c r="P327" s="14">
        <v>-0.74399999999999999</v>
      </c>
      <c r="Q327" s="5">
        <v>-1.17</v>
      </c>
      <c r="S327" s="4" t="s">
        <v>2</v>
      </c>
    </row>
    <row r="328" spans="1:19" ht="108" x14ac:dyDescent="0.15">
      <c r="A328" s="1" t="s">
        <v>2106</v>
      </c>
      <c r="B328" s="12" t="s">
        <v>5</v>
      </c>
      <c r="C328" s="11" t="s">
        <v>2105</v>
      </c>
      <c r="D328" s="10">
        <f t="shared" si="16"/>
        <v>999.5</v>
      </c>
      <c r="E328" s="9" t="e">
        <f t="shared" si="17"/>
        <v>#DIV/0!</v>
      </c>
      <c r="F328" s="8">
        <f t="shared" si="18"/>
        <v>-5.9742976688583376</v>
      </c>
      <c r="G328" s="8">
        <f t="shared" si="19"/>
        <v>-7.2677595628415297</v>
      </c>
      <c r="H328" s="7" t="s">
        <v>2104</v>
      </c>
      <c r="I328" s="5">
        <v>3.99</v>
      </c>
      <c r="J328" s="6">
        <v>999.5</v>
      </c>
      <c r="K328" s="6">
        <v>-176.7</v>
      </c>
      <c r="L328" s="6">
        <v>-167.3</v>
      </c>
      <c r="M328" s="13">
        <v>0</v>
      </c>
      <c r="N328" s="13">
        <v>0</v>
      </c>
      <c r="P328" s="14">
        <v>-0.96399999999999997</v>
      </c>
      <c r="Q328" s="14">
        <v>-0.54900000000000004</v>
      </c>
      <c r="S328" s="4" t="s">
        <v>2</v>
      </c>
    </row>
    <row r="329" spans="1:19" ht="48" x14ac:dyDescent="0.15">
      <c r="A329" s="1" t="s">
        <v>2103</v>
      </c>
      <c r="B329" s="12" t="s">
        <v>5</v>
      </c>
      <c r="C329" s="11" t="s">
        <v>2102</v>
      </c>
      <c r="D329" s="10">
        <f t="shared" si="16"/>
        <v>981.6</v>
      </c>
      <c r="E329" s="9" t="e">
        <f t="shared" si="17"/>
        <v>#VALUE!</v>
      </c>
      <c r="F329" s="8" t="e">
        <f t="shared" si="18"/>
        <v>#VALUE!</v>
      </c>
      <c r="G329" s="8">
        <f t="shared" si="19"/>
        <v>-6.588709677419355</v>
      </c>
      <c r="H329" s="7" t="s">
        <v>2101</v>
      </c>
      <c r="I329" s="5">
        <v>8.17</v>
      </c>
      <c r="J329" s="6">
        <v>981.6</v>
      </c>
      <c r="K329" s="6">
        <v>-107.9</v>
      </c>
      <c r="L329" s="15" t="s">
        <v>27</v>
      </c>
      <c r="M329" s="6">
        <v>66.5</v>
      </c>
      <c r="N329" s="13">
        <v>0</v>
      </c>
      <c r="P329" s="14">
        <v>-0.91200000000000003</v>
      </c>
      <c r="Q329" s="5">
        <v>-1.24</v>
      </c>
      <c r="S329" s="4" t="s">
        <v>2</v>
      </c>
    </row>
    <row r="330" spans="1:19" ht="36" x14ac:dyDescent="0.15">
      <c r="A330" s="1" t="s">
        <v>2100</v>
      </c>
      <c r="B330" s="12" t="s">
        <v>16</v>
      </c>
      <c r="C330" s="11" t="s">
        <v>2099</v>
      </c>
      <c r="D330" s="10">
        <f t="shared" si="16"/>
        <v>978.8</v>
      </c>
      <c r="E330" s="9">
        <f t="shared" si="17"/>
        <v>0.56752345981232144</v>
      </c>
      <c r="F330" s="8">
        <f t="shared" si="18"/>
        <v>3.5183321351545649</v>
      </c>
      <c r="G330" s="8">
        <f t="shared" si="19"/>
        <v>4.0431654676258999</v>
      </c>
      <c r="H330" s="7" t="s">
        <v>2098</v>
      </c>
      <c r="I330" s="5">
        <v>11.24</v>
      </c>
      <c r="J330" s="6">
        <v>978.8</v>
      </c>
      <c r="K330" s="6">
        <v>108.2</v>
      </c>
      <c r="L330" s="6">
        <v>278.2</v>
      </c>
      <c r="M330" s="6">
        <v>214.3</v>
      </c>
      <c r="N330" s="6">
        <v>490.2</v>
      </c>
      <c r="P330" s="5">
        <v>2.25</v>
      </c>
      <c r="Q330" s="5">
        <v>2.78</v>
      </c>
      <c r="S330" s="4" t="s">
        <v>2</v>
      </c>
    </row>
    <row r="331" spans="1:19" ht="60" x14ac:dyDescent="0.15">
      <c r="A331" s="1" t="s">
        <v>2097</v>
      </c>
      <c r="B331" s="12" t="s">
        <v>5</v>
      </c>
      <c r="C331" s="11" t="s">
        <v>2096</v>
      </c>
      <c r="D331" s="10">
        <f t="shared" si="16"/>
        <v>975.6</v>
      </c>
      <c r="E331" s="9">
        <f t="shared" si="17"/>
        <v>-0.52974735126324368</v>
      </c>
      <c r="F331" s="8">
        <f t="shared" si="18"/>
        <v>-15.00923076923077</v>
      </c>
      <c r="G331" s="8">
        <f t="shared" si="19"/>
        <v>-16.777777777777775</v>
      </c>
      <c r="H331" s="7" t="s">
        <v>2095</v>
      </c>
      <c r="I331" s="5">
        <v>27.18</v>
      </c>
      <c r="J331" s="6">
        <v>975.6</v>
      </c>
      <c r="K331" s="6">
        <v>-67.3</v>
      </c>
      <c r="L331" s="6">
        <v>-65</v>
      </c>
      <c r="M331" s="6">
        <v>88.6</v>
      </c>
      <c r="N331" s="6">
        <v>122.7</v>
      </c>
      <c r="P331" s="5">
        <v>-2.5</v>
      </c>
      <c r="Q331" s="5">
        <v>-1.62</v>
      </c>
      <c r="S331" s="4" t="s">
        <v>2</v>
      </c>
    </row>
    <row r="332" spans="1:19" ht="84" x14ac:dyDescent="0.15">
      <c r="A332" s="1" t="s">
        <v>2094</v>
      </c>
      <c r="B332" s="12" t="s">
        <v>5</v>
      </c>
      <c r="C332" s="11" t="s">
        <v>2093</v>
      </c>
      <c r="D332" s="10">
        <f t="shared" si="16"/>
        <v>969.1</v>
      </c>
      <c r="E332" s="9">
        <f t="shared" si="17"/>
        <v>0.26255380200860834</v>
      </c>
      <c r="F332" s="8">
        <f t="shared" si="18"/>
        <v>8.826047358834245</v>
      </c>
      <c r="G332" s="8">
        <f t="shared" si="19"/>
        <v>21.769911504424776</v>
      </c>
      <c r="H332" s="7" t="s">
        <v>2092</v>
      </c>
      <c r="I332" s="5">
        <v>7.38</v>
      </c>
      <c r="J332" s="6">
        <v>969.1</v>
      </c>
      <c r="K332" s="6">
        <v>68.599999999999994</v>
      </c>
      <c r="L332" s="6">
        <v>109.8</v>
      </c>
      <c r="M332" s="6">
        <v>393.4</v>
      </c>
      <c r="N332" s="6">
        <v>418.2</v>
      </c>
      <c r="P332" s="14">
        <v>0.27</v>
      </c>
      <c r="Q332" s="14">
        <v>0.33900000000000002</v>
      </c>
      <c r="S332" s="4" t="s">
        <v>2</v>
      </c>
    </row>
    <row r="333" spans="1:19" ht="72" x14ac:dyDescent="0.15">
      <c r="A333" s="1" t="s">
        <v>2091</v>
      </c>
      <c r="B333" s="12" t="s">
        <v>16</v>
      </c>
      <c r="C333" s="11" t="s">
        <v>2090</v>
      </c>
      <c r="D333" s="10">
        <f t="shared" si="16"/>
        <v>968.6</v>
      </c>
      <c r="E333" s="9">
        <f t="shared" si="17"/>
        <v>0.49108416547788875</v>
      </c>
      <c r="F333" s="8">
        <f t="shared" si="18"/>
        <v>7.0341321713870739</v>
      </c>
      <c r="G333" s="8">
        <f t="shared" si="19"/>
        <v>9.8125</v>
      </c>
      <c r="H333" s="7" t="s">
        <v>2089</v>
      </c>
      <c r="I333" s="5">
        <v>3.14</v>
      </c>
      <c r="J333" s="6">
        <v>968.6</v>
      </c>
      <c r="K333" s="6">
        <v>145.69999999999999</v>
      </c>
      <c r="L333" s="6">
        <v>137.69999999999999</v>
      </c>
      <c r="M333" s="6">
        <v>339</v>
      </c>
      <c r="N333" s="6">
        <v>280.39999999999998</v>
      </c>
      <c r="P333" s="14">
        <v>0.17699999999999999</v>
      </c>
      <c r="Q333" s="14">
        <v>0.32</v>
      </c>
      <c r="S333" s="4" t="s">
        <v>2</v>
      </c>
    </row>
    <row r="334" spans="1:19" ht="108" x14ac:dyDescent="0.15">
      <c r="A334" s="1" t="s">
        <v>2088</v>
      </c>
      <c r="B334" s="12" t="s">
        <v>5</v>
      </c>
      <c r="C334" s="11" t="s">
        <v>2087</v>
      </c>
      <c r="D334" s="10">
        <f t="shared" si="16"/>
        <v>966.1</v>
      </c>
      <c r="E334" s="9">
        <f t="shared" si="17"/>
        <v>-0.14353891336270191</v>
      </c>
      <c r="F334" s="8">
        <f t="shared" si="18"/>
        <v>-12.354219948849105</v>
      </c>
      <c r="G334" s="8">
        <f t="shared" si="19"/>
        <v>-5.5411255411255409</v>
      </c>
      <c r="H334" s="7" t="s">
        <v>2086</v>
      </c>
      <c r="I334" s="5">
        <v>1.28</v>
      </c>
      <c r="J334" s="6">
        <v>966.1</v>
      </c>
      <c r="K334" s="6">
        <v>-115.8</v>
      </c>
      <c r="L334" s="6">
        <v>-78.2</v>
      </c>
      <c r="M334" s="6">
        <v>642.1</v>
      </c>
      <c r="N334" s="6">
        <v>544.79999999999995</v>
      </c>
      <c r="P334" s="14">
        <v>-0.248</v>
      </c>
      <c r="Q334" s="14">
        <v>-0.23100000000000001</v>
      </c>
      <c r="S334" s="4" t="s">
        <v>2</v>
      </c>
    </row>
    <row r="335" spans="1:19" ht="48" x14ac:dyDescent="0.15">
      <c r="A335" s="1" t="s">
        <v>2085</v>
      </c>
      <c r="B335" s="12" t="s">
        <v>5</v>
      </c>
      <c r="C335" s="11" t="s">
        <v>2084</v>
      </c>
      <c r="D335" s="10">
        <f t="shared" si="16"/>
        <v>962</v>
      </c>
      <c r="E335" s="9">
        <f t="shared" si="17"/>
        <v>3.8526529232848937E-3</v>
      </c>
      <c r="F335" s="8">
        <f t="shared" si="18"/>
        <v>843.85964912280713</v>
      </c>
      <c r="G335" s="8">
        <f t="shared" si="19"/>
        <v>-1822.727272727273</v>
      </c>
      <c r="H335" s="7" t="s">
        <v>2083</v>
      </c>
      <c r="I335" s="5">
        <v>20.05</v>
      </c>
      <c r="J335" s="6">
        <v>962</v>
      </c>
      <c r="K335" s="6">
        <v>-17</v>
      </c>
      <c r="L335" s="5">
        <v>1.1399999999999999</v>
      </c>
      <c r="M335" s="6">
        <v>232.3</v>
      </c>
      <c r="N335" s="6">
        <v>295.89999999999998</v>
      </c>
      <c r="P335" s="5">
        <v>-1.0900000000000001</v>
      </c>
      <c r="Q335" s="14">
        <v>-1.0999999999999999E-2</v>
      </c>
      <c r="S335" s="4" t="s">
        <v>2</v>
      </c>
    </row>
    <row r="336" spans="1:19" ht="96" x14ac:dyDescent="0.15">
      <c r="A336" s="1" t="s">
        <v>2082</v>
      </c>
      <c r="B336" s="12" t="s">
        <v>5</v>
      </c>
      <c r="C336" s="11" t="s">
        <v>2081</v>
      </c>
      <c r="D336" s="10">
        <f t="shared" si="16"/>
        <v>956.5</v>
      </c>
      <c r="E336" s="9">
        <f t="shared" si="17"/>
        <v>0.12622425629290618</v>
      </c>
      <c r="F336" s="8">
        <f t="shared" si="18"/>
        <v>6.9361856417693977</v>
      </c>
      <c r="G336" s="8">
        <f t="shared" si="19"/>
        <v>3.0917431192660549</v>
      </c>
      <c r="H336" s="7" t="s">
        <v>2080</v>
      </c>
      <c r="I336" s="5">
        <v>10.11</v>
      </c>
      <c r="J336" s="6">
        <v>956.5</v>
      </c>
      <c r="K336" s="6">
        <v>220</v>
      </c>
      <c r="L336" s="6">
        <v>137.9</v>
      </c>
      <c r="M336" s="6">
        <v>788.9</v>
      </c>
      <c r="N336" s="6">
        <v>1092.5</v>
      </c>
      <c r="P336" s="5">
        <v>1.35</v>
      </c>
      <c r="Q336" s="5">
        <v>3.27</v>
      </c>
      <c r="S336" s="4" t="s">
        <v>2</v>
      </c>
    </row>
    <row r="337" spans="1:19" ht="36" x14ac:dyDescent="0.15">
      <c r="A337" s="1" t="s">
        <v>2079</v>
      </c>
      <c r="B337" s="12" t="s">
        <v>9</v>
      </c>
      <c r="C337" s="11" t="s">
        <v>2078</v>
      </c>
      <c r="D337" s="10">
        <f t="shared" si="16"/>
        <v>954.6</v>
      </c>
      <c r="E337" s="9">
        <f t="shared" si="17"/>
        <v>-147.22689075630251</v>
      </c>
      <c r="F337" s="8">
        <f t="shared" si="18"/>
        <v>-5.4486301369863019</v>
      </c>
      <c r="G337" s="8">
        <f t="shared" si="19"/>
        <v>-7.5709876543209873</v>
      </c>
      <c r="H337" s="7" t="s">
        <v>2077</v>
      </c>
      <c r="I337" s="5">
        <v>24.53</v>
      </c>
      <c r="J337" s="6">
        <v>954.6</v>
      </c>
      <c r="K337" s="6">
        <v>-140.30000000000001</v>
      </c>
      <c r="L337" s="6">
        <v>-175.2</v>
      </c>
      <c r="M337" s="5">
        <v>2.8</v>
      </c>
      <c r="N337" s="5">
        <v>1.19</v>
      </c>
      <c r="P337" s="5">
        <v>-2.62</v>
      </c>
      <c r="Q337" s="5">
        <v>-3.24</v>
      </c>
      <c r="S337" s="4" t="s">
        <v>2</v>
      </c>
    </row>
    <row r="338" spans="1:19" ht="36" x14ac:dyDescent="0.15">
      <c r="A338" s="1" t="s">
        <v>2076</v>
      </c>
      <c r="B338" s="12" t="s">
        <v>9</v>
      </c>
      <c r="C338" s="11" t="s">
        <v>2075</v>
      </c>
      <c r="D338" s="10">
        <f t="shared" si="16"/>
        <v>950</v>
      </c>
      <c r="E338" s="9" t="e">
        <f t="shared" si="17"/>
        <v>#DIV/0!</v>
      </c>
      <c r="F338" s="8">
        <f t="shared" si="18"/>
        <v>-4.7858942065491181</v>
      </c>
      <c r="G338" s="8">
        <f t="shared" si="19"/>
        <v>-6.3055555555555554</v>
      </c>
      <c r="H338" s="7" t="s">
        <v>2074</v>
      </c>
      <c r="I338" s="5">
        <v>11.35</v>
      </c>
      <c r="J338" s="6">
        <v>950</v>
      </c>
      <c r="K338" s="6">
        <v>-151.69999999999999</v>
      </c>
      <c r="L338" s="6">
        <v>-198.5</v>
      </c>
      <c r="M338" s="13">
        <v>0</v>
      </c>
      <c r="N338" s="13">
        <v>0</v>
      </c>
      <c r="P338" s="5">
        <v>-1.98</v>
      </c>
      <c r="Q338" s="5">
        <v>-1.8</v>
      </c>
      <c r="S338" s="4" t="s">
        <v>2</v>
      </c>
    </row>
    <row r="339" spans="1:19" ht="36" x14ac:dyDescent="0.15">
      <c r="A339" s="1" t="s">
        <v>2073</v>
      </c>
      <c r="B339" s="12" t="s">
        <v>5</v>
      </c>
      <c r="C339" s="11" t="s">
        <v>2072</v>
      </c>
      <c r="D339" s="10">
        <f t="shared" si="16"/>
        <v>943.4</v>
      </c>
      <c r="E339" s="9">
        <f t="shared" si="17"/>
        <v>-1644.8275862068965</v>
      </c>
      <c r="F339" s="8">
        <f t="shared" si="18"/>
        <v>-19.777777777777775</v>
      </c>
      <c r="G339" s="8">
        <f t="shared" si="19"/>
        <v>-23.0633608815427</v>
      </c>
      <c r="H339" s="7" t="s">
        <v>2071</v>
      </c>
      <c r="I339" s="5">
        <v>83.72</v>
      </c>
      <c r="J339" s="6">
        <v>943.4</v>
      </c>
      <c r="K339" s="13">
        <v>0</v>
      </c>
      <c r="L339" s="6">
        <v>-47.7</v>
      </c>
      <c r="M339" s="13">
        <v>0</v>
      </c>
      <c r="N339" s="14">
        <v>2.9000000000000001E-2</v>
      </c>
      <c r="P339" s="5">
        <v>-3.53</v>
      </c>
      <c r="Q339" s="5">
        <v>-3.63</v>
      </c>
      <c r="S339" s="4" t="s">
        <v>2</v>
      </c>
    </row>
    <row r="340" spans="1:19" ht="24" x14ac:dyDescent="0.15">
      <c r="A340" s="1" t="s">
        <v>2070</v>
      </c>
      <c r="B340" s="12" t="s">
        <v>5</v>
      </c>
      <c r="C340" s="11" t="s">
        <v>2069</v>
      </c>
      <c r="D340" s="10">
        <f t="shared" si="16"/>
        <v>942.6</v>
      </c>
      <c r="E340" s="9" t="e">
        <f t="shared" si="17"/>
        <v>#VALUE!</v>
      </c>
      <c r="F340" s="8" t="e">
        <f t="shared" si="18"/>
        <v>#VALUE!</v>
      </c>
      <c r="G340" s="8">
        <f t="shared" si="19"/>
        <v>-10.189573459715639</v>
      </c>
      <c r="H340" s="7" t="s">
        <v>2068</v>
      </c>
      <c r="I340" s="5">
        <v>4.3</v>
      </c>
      <c r="J340" s="6">
        <v>942.6</v>
      </c>
      <c r="K340" s="6">
        <v>-120.4</v>
      </c>
      <c r="L340" s="15" t="s">
        <v>27</v>
      </c>
      <c r="M340" s="13">
        <v>0</v>
      </c>
      <c r="N340" s="5">
        <v>2.5299999999999998</v>
      </c>
      <c r="P340" s="14">
        <v>-0.53500000000000003</v>
      </c>
      <c r="Q340" s="14">
        <v>-0.42199999999999999</v>
      </c>
      <c r="S340" s="4" t="s">
        <v>2</v>
      </c>
    </row>
    <row r="341" spans="1:19" ht="84" x14ac:dyDescent="0.15">
      <c r="A341" s="1" t="s">
        <v>2067</v>
      </c>
      <c r="B341" s="12" t="s">
        <v>5</v>
      </c>
      <c r="C341" s="11" t="s">
        <v>2066</v>
      </c>
      <c r="D341" s="10">
        <f t="shared" si="16"/>
        <v>940.1</v>
      </c>
      <c r="E341" s="9">
        <f t="shared" si="17"/>
        <v>0.10140405616224649</v>
      </c>
      <c r="F341" s="8">
        <f t="shared" si="18"/>
        <v>24.105128205128207</v>
      </c>
      <c r="G341" s="8">
        <f t="shared" si="19"/>
        <v>18.650927487352448</v>
      </c>
      <c r="H341" s="7" t="s">
        <v>2065</v>
      </c>
      <c r="I341" s="5">
        <v>11.06</v>
      </c>
      <c r="J341" s="6">
        <v>940.1</v>
      </c>
      <c r="K341" s="6">
        <v>24.2</v>
      </c>
      <c r="L341" s="6">
        <v>39</v>
      </c>
      <c r="M341" s="6">
        <v>330.5</v>
      </c>
      <c r="N341" s="6">
        <v>384.6</v>
      </c>
      <c r="P341" s="14">
        <v>-0.35899999999999999</v>
      </c>
      <c r="Q341" s="14">
        <v>0.59299999999999997</v>
      </c>
      <c r="S341" s="4" t="s">
        <v>2</v>
      </c>
    </row>
    <row r="342" spans="1:19" ht="60" x14ac:dyDescent="0.15">
      <c r="A342" s="1" t="s">
        <v>2064</v>
      </c>
      <c r="B342" s="12" t="s">
        <v>5</v>
      </c>
      <c r="C342" s="11" t="s">
        <v>2063</v>
      </c>
      <c r="D342" s="10">
        <f t="shared" si="16"/>
        <v>929.4</v>
      </c>
      <c r="E342" s="9">
        <f t="shared" si="17"/>
        <v>0.29313028012449976</v>
      </c>
      <c r="F342" s="8">
        <f t="shared" si="18"/>
        <v>3.5244596131968144</v>
      </c>
      <c r="G342" s="8">
        <f t="shared" si="19"/>
        <v>23.644591611479026</v>
      </c>
      <c r="H342" s="7" t="s">
        <v>2062</v>
      </c>
      <c r="I342" s="5">
        <v>107.11</v>
      </c>
      <c r="J342" s="6">
        <v>929.4</v>
      </c>
      <c r="K342" s="6">
        <v>227.3</v>
      </c>
      <c r="L342" s="6">
        <v>263.7</v>
      </c>
      <c r="M342" s="6">
        <v>624.29999999999995</v>
      </c>
      <c r="N342" s="6">
        <v>899.6</v>
      </c>
      <c r="P342" s="6">
        <v>12</v>
      </c>
      <c r="Q342" s="5">
        <v>4.53</v>
      </c>
      <c r="S342" s="4" t="s">
        <v>2</v>
      </c>
    </row>
    <row r="343" spans="1:19" ht="72" x14ac:dyDescent="0.15">
      <c r="A343" s="1" t="s">
        <v>2061</v>
      </c>
      <c r="B343" s="12" t="s">
        <v>5</v>
      </c>
      <c r="C343" s="11" t="s">
        <v>2060</v>
      </c>
      <c r="D343" s="10">
        <f t="shared" si="16"/>
        <v>925.2</v>
      </c>
      <c r="E343" s="9">
        <f t="shared" si="17"/>
        <v>-4.7380191693290739</v>
      </c>
      <c r="F343" s="8">
        <f t="shared" si="18"/>
        <v>-3.119352663519892</v>
      </c>
      <c r="G343" s="8">
        <f t="shared" si="19"/>
        <v>-3.535911602209945</v>
      </c>
      <c r="H343" s="7" t="s">
        <v>2059</v>
      </c>
      <c r="I343" s="5">
        <v>12.8</v>
      </c>
      <c r="J343" s="6">
        <v>925.2</v>
      </c>
      <c r="K343" s="6">
        <v>-259.39999999999998</v>
      </c>
      <c r="L343" s="6">
        <v>-296.60000000000002</v>
      </c>
      <c r="M343" s="6">
        <v>83.7</v>
      </c>
      <c r="N343" s="6">
        <v>62.6</v>
      </c>
      <c r="P343" s="5">
        <v>-2.97</v>
      </c>
      <c r="Q343" s="5">
        <v>-3.62</v>
      </c>
      <c r="S343" s="4" t="s">
        <v>2</v>
      </c>
    </row>
    <row r="344" spans="1:19" ht="84" x14ac:dyDescent="0.15">
      <c r="A344" s="1" t="s">
        <v>2058</v>
      </c>
      <c r="B344" s="12" t="s">
        <v>5</v>
      </c>
      <c r="C344" s="11" t="s">
        <v>2057</v>
      </c>
      <c r="D344" s="10">
        <f t="shared" si="16"/>
        <v>913.3</v>
      </c>
      <c r="E344" s="9" t="e">
        <f t="shared" si="17"/>
        <v>#DIV/0!</v>
      </c>
      <c r="F344" s="8">
        <f t="shared" si="18"/>
        <v>-6.1543126684636116</v>
      </c>
      <c r="G344" s="8">
        <f t="shared" si="19"/>
        <v>-7.6086956521739122</v>
      </c>
      <c r="H344" s="7" t="s">
        <v>2056</v>
      </c>
      <c r="I344" s="5">
        <v>12.25</v>
      </c>
      <c r="J344" s="6">
        <v>913.3</v>
      </c>
      <c r="K344" s="6">
        <v>-146.80000000000001</v>
      </c>
      <c r="L344" s="6">
        <v>-148.4</v>
      </c>
      <c r="M344" s="13">
        <v>0</v>
      </c>
      <c r="N344" s="13">
        <v>0</v>
      </c>
      <c r="P344" s="5">
        <v>-1.7</v>
      </c>
      <c r="Q344" s="5">
        <v>-1.61</v>
      </c>
      <c r="S344" s="4" t="s">
        <v>2</v>
      </c>
    </row>
    <row r="345" spans="1:19" ht="60" x14ac:dyDescent="0.15">
      <c r="A345" s="1" t="s">
        <v>2055</v>
      </c>
      <c r="B345" s="12" t="s">
        <v>5</v>
      </c>
      <c r="C345" s="11" t="s">
        <v>2054</v>
      </c>
      <c r="D345" s="10">
        <f t="shared" si="16"/>
        <v>903</v>
      </c>
      <c r="E345" s="9">
        <f t="shared" si="17"/>
        <v>-26.97674418604651</v>
      </c>
      <c r="F345" s="8">
        <f t="shared" si="18"/>
        <v>-6.487068965517242</v>
      </c>
      <c r="G345" s="8">
        <f t="shared" si="19"/>
        <v>-9.7176470588235286</v>
      </c>
      <c r="H345" s="7" t="s">
        <v>2053</v>
      </c>
      <c r="I345" s="5">
        <v>4.13</v>
      </c>
      <c r="J345" s="6">
        <v>903</v>
      </c>
      <c r="K345" s="6">
        <v>-101</v>
      </c>
      <c r="L345" s="6">
        <v>-139.19999999999999</v>
      </c>
      <c r="M345" s="5">
        <v>6.31</v>
      </c>
      <c r="N345" s="5">
        <v>5.16</v>
      </c>
      <c r="P345" s="14">
        <v>-0.33600000000000002</v>
      </c>
      <c r="Q345" s="14">
        <v>-0.42499999999999999</v>
      </c>
      <c r="S345" s="4" t="s">
        <v>2</v>
      </c>
    </row>
    <row r="346" spans="1:19" ht="72" x14ac:dyDescent="0.15">
      <c r="A346" s="1" t="s">
        <v>2052</v>
      </c>
      <c r="B346" s="12" t="s">
        <v>5</v>
      </c>
      <c r="C346" s="11" t="s">
        <v>2051</v>
      </c>
      <c r="D346" s="10">
        <f t="shared" ref="D346:D409" si="20">J346</f>
        <v>899.5</v>
      </c>
      <c r="E346" s="9">
        <f t="shared" ref="E346:E409" si="21">L346/N346</f>
        <v>9.6167883211678837E-2</v>
      </c>
      <c r="F346" s="8">
        <f t="shared" ref="F346:F409" si="22">J346/L346</f>
        <v>8.5341555977229593</v>
      </c>
      <c r="G346" s="8">
        <f t="shared" ref="G346:G409" si="23">I346/Q346</f>
        <v>15.557692307692307</v>
      </c>
      <c r="H346" s="7" t="s">
        <v>2050</v>
      </c>
      <c r="I346" s="5">
        <v>8.09</v>
      </c>
      <c r="J346" s="6">
        <v>899.5</v>
      </c>
      <c r="K346" s="6">
        <v>87.4</v>
      </c>
      <c r="L346" s="6">
        <v>105.4</v>
      </c>
      <c r="M346" s="6">
        <v>1047.8</v>
      </c>
      <c r="N346" s="6">
        <v>1096</v>
      </c>
      <c r="P346" s="14">
        <v>-0.23499999999999999</v>
      </c>
      <c r="Q346" s="14">
        <v>0.52</v>
      </c>
      <c r="S346" s="4" t="s">
        <v>2</v>
      </c>
    </row>
    <row r="347" spans="1:19" ht="108" x14ac:dyDescent="0.15">
      <c r="A347" s="1" t="s">
        <v>2049</v>
      </c>
      <c r="B347" s="12" t="s">
        <v>5</v>
      </c>
      <c r="C347" s="11" t="s">
        <v>2048</v>
      </c>
      <c r="D347" s="10">
        <f t="shared" si="20"/>
        <v>890.5</v>
      </c>
      <c r="E347" s="9">
        <f t="shared" si="21"/>
        <v>-0.78446261682243001</v>
      </c>
      <c r="F347" s="8">
        <f t="shared" si="22"/>
        <v>-6.630677587490692</v>
      </c>
      <c r="G347" s="8">
        <f t="shared" si="23"/>
        <v>-2.9166666666666665</v>
      </c>
      <c r="H347" s="7" t="s">
        <v>2047</v>
      </c>
      <c r="I347" s="5">
        <v>1.61</v>
      </c>
      <c r="J347" s="6">
        <v>890.5</v>
      </c>
      <c r="K347" s="6">
        <v>-192.6</v>
      </c>
      <c r="L347" s="6">
        <v>-134.30000000000001</v>
      </c>
      <c r="M347" s="6">
        <v>154.6</v>
      </c>
      <c r="N347" s="6">
        <v>171.2</v>
      </c>
      <c r="P347" s="5">
        <v>-1.71</v>
      </c>
      <c r="Q347" s="14">
        <v>-0.55200000000000005</v>
      </c>
      <c r="S347" s="4" t="s">
        <v>2</v>
      </c>
    </row>
    <row r="348" spans="1:19" ht="48" x14ac:dyDescent="0.15">
      <c r="A348" s="1" t="s">
        <v>2046</v>
      </c>
      <c r="B348" s="12" t="s">
        <v>9</v>
      </c>
      <c r="C348" s="11" t="s">
        <v>2045</v>
      </c>
      <c r="D348" s="10">
        <f t="shared" si="20"/>
        <v>888.5</v>
      </c>
      <c r="E348" s="9" t="e">
        <f t="shared" si="21"/>
        <v>#VALUE!</v>
      </c>
      <c r="F348" s="8" t="e">
        <f t="shared" si="22"/>
        <v>#VALUE!</v>
      </c>
      <c r="G348" s="8">
        <f t="shared" si="23"/>
        <v>-9.2903225806451619</v>
      </c>
      <c r="H348" s="7" t="s">
        <v>2044</v>
      </c>
      <c r="I348" s="5">
        <v>14.4</v>
      </c>
      <c r="J348" s="6">
        <v>888.5</v>
      </c>
      <c r="K348" s="6">
        <v>-77.8</v>
      </c>
      <c r="L348" s="15" t="s">
        <v>27</v>
      </c>
      <c r="M348" s="14">
        <v>8.5999999999999993E-2</v>
      </c>
      <c r="N348" s="5">
        <v>2.5</v>
      </c>
      <c r="P348" s="5">
        <v>-1.1299999999999999</v>
      </c>
      <c r="Q348" s="5">
        <v>-1.55</v>
      </c>
      <c r="S348" s="4" t="s">
        <v>2</v>
      </c>
    </row>
    <row r="349" spans="1:19" ht="84" x14ac:dyDescent="0.15">
      <c r="A349" s="1" t="s">
        <v>2043</v>
      </c>
      <c r="B349" s="12" t="s">
        <v>5</v>
      </c>
      <c r="C349" s="11" t="s">
        <v>2042</v>
      </c>
      <c r="D349" s="10">
        <f t="shared" si="20"/>
        <v>885.3</v>
      </c>
      <c r="E349" s="9" t="e">
        <f t="shared" si="21"/>
        <v>#VALUE!</v>
      </c>
      <c r="F349" s="8" t="e">
        <f t="shared" si="22"/>
        <v>#VALUE!</v>
      </c>
      <c r="G349" s="8">
        <f t="shared" si="23"/>
        <v>-11.906202723146746</v>
      </c>
      <c r="H349" s="7" t="s">
        <v>2041</v>
      </c>
      <c r="I349" s="5">
        <v>7.87</v>
      </c>
      <c r="J349" s="6">
        <v>885.3</v>
      </c>
      <c r="K349" s="6">
        <v>-128.30000000000001</v>
      </c>
      <c r="L349" s="15" t="s">
        <v>27</v>
      </c>
      <c r="M349" s="13">
        <v>0</v>
      </c>
      <c r="N349" s="6">
        <v>85.7</v>
      </c>
      <c r="P349" s="5">
        <v>-2.0099999999999998</v>
      </c>
      <c r="Q349" s="14">
        <v>-0.66100000000000003</v>
      </c>
      <c r="S349" s="4" t="s">
        <v>2</v>
      </c>
    </row>
    <row r="350" spans="1:19" ht="108" x14ac:dyDescent="0.15">
      <c r="A350" s="1" t="s">
        <v>2040</v>
      </c>
      <c r="B350" s="12" t="s">
        <v>16</v>
      </c>
      <c r="C350" s="11" t="s">
        <v>2039</v>
      </c>
      <c r="D350" s="10">
        <f t="shared" si="20"/>
        <v>882.1</v>
      </c>
      <c r="E350" s="9">
        <f t="shared" si="21"/>
        <v>0.12240562183363296</v>
      </c>
      <c r="F350" s="8">
        <f t="shared" si="22"/>
        <v>11.777036048064085</v>
      </c>
      <c r="G350" s="8">
        <f t="shared" si="23"/>
        <v>15.844155844155843</v>
      </c>
      <c r="H350" s="7" t="s">
        <v>2038</v>
      </c>
      <c r="I350" s="5">
        <v>6.1</v>
      </c>
      <c r="J350" s="6">
        <v>882.1</v>
      </c>
      <c r="K350" s="6">
        <v>19.600000000000001</v>
      </c>
      <c r="L350" s="6">
        <v>74.900000000000006</v>
      </c>
      <c r="M350" s="6">
        <v>465.2</v>
      </c>
      <c r="N350" s="6">
        <v>611.9</v>
      </c>
      <c r="P350" s="14">
        <v>-7.8E-2</v>
      </c>
      <c r="Q350" s="14">
        <v>0.38500000000000001</v>
      </c>
      <c r="S350" s="4" t="s">
        <v>2</v>
      </c>
    </row>
    <row r="351" spans="1:19" ht="72" x14ac:dyDescent="0.15">
      <c r="A351" s="1" t="s">
        <v>2037</v>
      </c>
      <c r="B351" s="12" t="s">
        <v>5</v>
      </c>
      <c r="C351" s="11" t="s">
        <v>2036</v>
      </c>
      <c r="D351" s="10">
        <f t="shared" si="20"/>
        <v>875.3</v>
      </c>
      <c r="E351" s="9">
        <f t="shared" si="21"/>
        <v>0.13536047081902891</v>
      </c>
      <c r="F351" s="8">
        <f t="shared" si="22"/>
        <v>10.571256038647343</v>
      </c>
      <c r="G351" s="8">
        <f t="shared" si="23"/>
        <v>40.040376850605654</v>
      </c>
      <c r="H351" s="7" t="s">
        <v>2035</v>
      </c>
      <c r="I351" s="5">
        <v>29.75</v>
      </c>
      <c r="J351" s="6">
        <v>875.3</v>
      </c>
      <c r="K351" s="6">
        <v>34</v>
      </c>
      <c r="L351" s="6">
        <v>82.8</v>
      </c>
      <c r="M351" s="6">
        <v>668.8</v>
      </c>
      <c r="N351" s="6">
        <v>611.70000000000005</v>
      </c>
      <c r="P351" s="5">
        <v>-3.62</v>
      </c>
      <c r="Q351" s="14">
        <v>0.74299999999999999</v>
      </c>
      <c r="S351" s="4" t="s">
        <v>2</v>
      </c>
    </row>
    <row r="352" spans="1:19" ht="60" x14ac:dyDescent="0.15">
      <c r="A352" s="1" t="s">
        <v>2034</v>
      </c>
      <c r="B352" s="12" t="s">
        <v>5</v>
      </c>
      <c r="C352" s="11" t="s">
        <v>2033</v>
      </c>
      <c r="D352" s="10">
        <f t="shared" si="20"/>
        <v>869.5</v>
      </c>
      <c r="E352" s="9" t="e">
        <f t="shared" si="21"/>
        <v>#VALUE!</v>
      </c>
      <c r="F352" s="8" t="e">
        <f t="shared" si="22"/>
        <v>#VALUE!</v>
      </c>
      <c r="G352" s="8" t="e">
        <f t="shared" si="23"/>
        <v>#VALUE!</v>
      </c>
      <c r="H352" s="7" t="s">
        <v>2032</v>
      </c>
      <c r="I352" s="5">
        <v>14.09</v>
      </c>
      <c r="J352" s="6">
        <v>869.5</v>
      </c>
      <c r="K352" s="6">
        <v>-97.2</v>
      </c>
      <c r="L352" s="15" t="s">
        <v>27</v>
      </c>
      <c r="M352" s="13">
        <v>0</v>
      </c>
      <c r="N352" s="15" t="s">
        <v>27</v>
      </c>
      <c r="P352" s="6">
        <v>-121.5</v>
      </c>
      <c r="Q352" s="15" t="s">
        <v>27</v>
      </c>
      <c r="S352" s="4" t="s">
        <v>2</v>
      </c>
    </row>
    <row r="353" spans="1:19" ht="24" x14ac:dyDescent="0.15">
      <c r="A353" s="1" t="s">
        <v>2031</v>
      </c>
      <c r="B353" s="12" t="s">
        <v>78</v>
      </c>
      <c r="C353" s="11" t="s">
        <v>2030</v>
      </c>
      <c r="D353" s="10">
        <f t="shared" si="20"/>
        <v>858.3</v>
      </c>
      <c r="E353" s="9" t="e">
        <f t="shared" si="21"/>
        <v>#VALUE!</v>
      </c>
      <c r="F353" s="8" t="e">
        <f t="shared" si="22"/>
        <v>#VALUE!</v>
      </c>
      <c r="G353" s="8" t="e">
        <f t="shared" si="23"/>
        <v>#VALUE!</v>
      </c>
      <c r="H353" s="7" t="s">
        <v>2029</v>
      </c>
      <c r="I353" s="5">
        <v>12.25</v>
      </c>
      <c r="J353" s="6">
        <v>858.3</v>
      </c>
      <c r="K353" s="5">
        <v>-1.36</v>
      </c>
      <c r="L353" s="15" t="s">
        <v>27</v>
      </c>
      <c r="M353" s="14">
        <v>0.51</v>
      </c>
      <c r="N353" s="15" t="s">
        <v>27</v>
      </c>
      <c r="P353" s="5">
        <v>-1.29</v>
      </c>
      <c r="Q353" s="15" t="s">
        <v>27</v>
      </c>
      <c r="S353" s="4" t="s">
        <v>2</v>
      </c>
    </row>
    <row r="354" spans="1:19" ht="48" x14ac:dyDescent="0.15">
      <c r="A354" s="1" t="s">
        <v>2028</v>
      </c>
      <c r="B354" s="12" t="s">
        <v>130</v>
      </c>
      <c r="C354" s="11" t="s">
        <v>2027</v>
      </c>
      <c r="D354" s="10">
        <f t="shared" si="20"/>
        <v>847.6</v>
      </c>
      <c r="E354" s="9">
        <f t="shared" si="21"/>
        <v>-225.65055762081784</v>
      </c>
      <c r="F354" s="8">
        <f t="shared" si="22"/>
        <v>-6.9818780889621088</v>
      </c>
      <c r="G354" s="8">
        <f t="shared" si="23"/>
        <v>-8.2352941176470598</v>
      </c>
      <c r="H354" s="7" t="s">
        <v>2026</v>
      </c>
      <c r="I354" s="5">
        <v>19.600000000000001</v>
      </c>
      <c r="J354" s="6">
        <v>847.6</v>
      </c>
      <c r="K354" s="6">
        <v>-97.6</v>
      </c>
      <c r="L354" s="6">
        <v>-121.4</v>
      </c>
      <c r="M354" s="14">
        <v>0.99199999999999999</v>
      </c>
      <c r="N354" s="14">
        <v>0.53800000000000003</v>
      </c>
      <c r="P354" s="5">
        <v>-2.67</v>
      </c>
      <c r="Q354" s="5">
        <v>-2.38</v>
      </c>
      <c r="S354" s="4" t="s">
        <v>2</v>
      </c>
    </row>
    <row r="355" spans="1:19" ht="108" x14ac:dyDescent="0.15">
      <c r="A355" s="1" t="s">
        <v>2025</v>
      </c>
      <c r="B355" s="12" t="s">
        <v>16</v>
      </c>
      <c r="C355" s="11" t="s">
        <v>2024</v>
      </c>
      <c r="D355" s="10">
        <f t="shared" si="20"/>
        <v>838.7</v>
      </c>
      <c r="E355" s="9">
        <f t="shared" si="21"/>
        <v>-7.4847250509164969E-3</v>
      </c>
      <c r="F355" s="8">
        <f t="shared" si="22"/>
        <v>-570.54421768707482</v>
      </c>
      <c r="G355" s="8">
        <f t="shared" si="23"/>
        <v>-17.416267942583733</v>
      </c>
      <c r="H355" s="7" t="s">
        <v>2023</v>
      </c>
      <c r="I355" s="5">
        <v>3.64</v>
      </c>
      <c r="J355" s="6">
        <v>838.7</v>
      </c>
      <c r="K355" s="6">
        <v>-81</v>
      </c>
      <c r="L355" s="5">
        <v>-1.47</v>
      </c>
      <c r="M355" s="6">
        <v>192.4</v>
      </c>
      <c r="N355" s="6">
        <v>196.4</v>
      </c>
      <c r="P355" s="14">
        <v>-0.84299999999999997</v>
      </c>
      <c r="Q355" s="14">
        <v>-0.20899999999999999</v>
      </c>
      <c r="S355" s="4" t="s">
        <v>2</v>
      </c>
    </row>
    <row r="356" spans="1:19" ht="36" x14ac:dyDescent="0.15">
      <c r="A356" s="1" t="s">
        <v>2022</v>
      </c>
      <c r="B356" s="12" t="s">
        <v>9</v>
      </c>
      <c r="C356" s="11" t="s">
        <v>2021</v>
      </c>
      <c r="D356" s="10">
        <f t="shared" si="20"/>
        <v>832.7</v>
      </c>
      <c r="E356" s="9">
        <f t="shared" si="21"/>
        <v>-19942.857142857141</v>
      </c>
      <c r="F356" s="8">
        <f t="shared" si="22"/>
        <v>-5.9648997134670489</v>
      </c>
      <c r="G356" s="8">
        <f t="shared" si="23"/>
        <v>-12.468926553672317</v>
      </c>
      <c r="H356" s="7" t="s">
        <v>2020</v>
      </c>
      <c r="I356" s="5">
        <v>22.07</v>
      </c>
      <c r="J356" s="6">
        <v>832.7</v>
      </c>
      <c r="K356" s="6">
        <v>-112</v>
      </c>
      <c r="L356" s="6">
        <v>-139.6</v>
      </c>
      <c r="M356" s="13">
        <v>0</v>
      </c>
      <c r="N356" s="14">
        <v>7.0000000000000001E-3</v>
      </c>
      <c r="P356" s="5">
        <v>-1.82</v>
      </c>
      <c r="Q356" s="5">
        <v>-1.77</v>
      </c>
      <c r="S356" s="4" t="s">
        <v>2</v>
      </c>
    </row>
    <row r="357" spans="1:19" ht="96" x14ac:dyDescent="0.15">
      <c r="A357" s="1" t="s">
        <v>2019</v>
      </c>
      <c r="B357" s="12" t="s">
        <v>2018</v>
      </c>
      <c r="C357" s="11" t="s">
        <v>2017</v>
      </c>
      <c r="D357" s="10">
        <f t="shared" si="20"/>
        <v>832.4</v>
      </c>
      <c r="E357" s="9">
        <f t="shared" si="21"/>
        <v>0.20918109971414159</v>
      </c>
      <c r="F357" s="8">
        <f t="shared" si="22"/>
        <v>6.6913183279742761</v>
      </c>
      <c r="G357" s="8">
        <f t="shared" si="23"/>
        <v>9.4838709677419342</v>
      </c>
      <c r="H357" s="7" t="s">
        <v>2016</v>
      </c>
      <c r="I357" s="5">
        <v>7.35</v>
      </c>
      <c r="J357" s="6">
        <v>832.4</v>
      </c>
      <c r="K357" s="6">
        <v>66</v>
      </c>
      <c r="L357" s="6">
        <v>124.4</v>
      </c>
      <c r="M357" s="6">
        <v>563.79999999999995</v>
      </c>
      <c r="N357" s="6">
        <v>594.70000000000005</v>
      </c>
      <c r="P357" s="14">
        <v>0.154</v>
      </c>
      <c r="Q357" s="14">
        <v>0.77500000000000002</v>
      </c>
      <c r="S357" s="4" t="s">
        <v>2</v>
      </c>
    </row>
    <row r="358" spans="1:19" ht="48" x14ac:dyDescent="0.15">
      <c r="A358" s="1" t="s">
        <v>2015</v>
      </c>
      <c r="B358" s="12" t="s">
        <v>9</v>
      </c>
      <c r="C358" s="11" t="s">
        <v>2014</v>
      </c>
      <c r="D358" s="10">
        <f t="shared" si="20"/>
        <v>814.8</v>
      </c>
      <c r="E358" s="9" t="e">
        <f t="shared" si="21"/>
        <v>#VALUE!</v>
      </c>
      <c r="F358" s="8" t="e">
        <f t="shared" si="22"/>
        <v>#VALUE!</v>
      </c>
      <c r="G358" s="8">
        <f t="shared" si="23"/>
        <v>-10.180451127819548</v>
      </c>
      <c r="H358" s="7" t="s">
        <v>2013</v>
      </c>
      <c r="I358" s="5">
        <v>27.08</v>
      </c>
      <c r="J358" s="6">
        <v>814.8</v>
      </c>
      <c r="K358" s="6">
        <v>-125</v>
      </c>
      <c r="L358" s="15" t="s">
        <v>27</v>
      </c>
      <c r="M358" s="13">
        <v>0</v>
      </c>
      <c r="N358" s="13">
        <v>0</v>
      </c>
      <c r="P358" s="5">
        <v>-1.7</v>
      </c>
      <c r="Q358" s="5">
        <v>-2.66</v>
      </c>
      <c r="S358" s="4" t="s">
        <v>2</v>
      </c>
    </row>
    <row r="359" spans="1:19" ht="60" x14ac:dyDescent="0.15">
      <c r="A359" s="1" t="s">
        <v>2012</v>
      </c>
      <c r="B359" s="12" t="s">
        <v>5</v>
      </c>
      <c r="C359" s="11" t="s">
        <v>2011</v>
      </c>
      <c r="D359" s="10">
        <f t="shared" si="20"/>
        <v>794.8</v>
      </c>
      <c r="E359" s="9">
        <f t="shared" si="21"/>
        <v>-183.8095238095238</v>
      </c>
      <c r="F359" s="8">
        <f t="shared" si="22"/>
        <v>-4.1181347150259064</v>
      </c>
      <c r="G359" s="8">
        <f t="shared" si="23"/>
        <v>-10.346289752650177</v>
      </c>
      <c r="H359" s="7" t="s">
        <v>2010</v>
      </c>
      <c r="I359" s="5">
        <v>29.28</v>
      </c>
      <c r="J359" s="6">
        <v>794.8</v>
      </c>
      <c r="K359" s="6">
        <v>-142.19999999999999</v>
      </c>
      <c r="L359" s="6">
        <v>-193</v>
      </c>
      <c r="M359" s="6">
        <v>10</v>
      </c>
      <c r="N359" s="5">
        <v>1.05</v>
      </c>
      <c r="P359" s="5">
        <v>-1.68</v>
      </c>
      <c r="Q359" s="5">
        <v>-2.83</v>
      </c>
      <c r="S359" s="4" t="s">
        <v>2</v>
      </c>
    </row>
    <row r="360" spans="1:19" ht="60" x14ac:dyDescent="0.15">
      <c r="A360" s="1" t="s">
        <v>2009</v>
      </c>
      <c r="B360" s="12" t="s">
        <v>9</v>
      </c>
      <c r="C360" s="11" t="s">
        <v>2008</v>
      </c>
      <c r="D360" s="10">
        <f t="shared" si="20"/>
        <v>780.2</v>
      </c>
      <c r="E360" s="9" t="e">
        <f t="shared" si="21"/>
        <v>#VALUE!</v>
      </c>
      <c r="F360" s="8" t="e">
        <f t="shared" si="22"/>
        <v>#VALUE!</v>
      </c>
      <c r="G360" s="8">
        <f t="shared" si="23"/>
        <v>-29.161290322580644</v>
      </c>
      <c r="H360" s="7" t="s">
        <v>2007</v>
      </c>
      <c r="I360" s="5">
        <v>4.5199999999999996</v>
      </c>
      <c r="J360" s="6">
        <v>780.2</v>
      </c>
      <c r="K360" s="6">
        <v>-30.7</v>
      </c>
      <c r="L360" s="15" t="s">
        <v>27</v>
      </c>
      <c r="M360" s="6">
        <v>14.6</v>
      </c>
      <c r="N360" s="5">
        <v>1.4</v>
      </c>
      <c r="P360" s="14">
        <v>-0.22500000000000001</v>
      </c>
      <c r="Q360" s="14">
        <v>-0.155</v>
      </c>
      <c r="S360" s="4" t="s">
        <v>2</v>
      </c>
    </row>
    <row r="361" spans="1:19" ht="60" x14ac:dyDescent="0.15">
      <c r="A361" s="1" t="s">
        <v>2006</v>
      </c>
      <c r="B361" s="12" t="s">
        <v>5</v>
      </c>
      <c r="C361" s="11" t="s">
        <v>2005</v>
      </c>
      <c r="D361" s="10">
        <f t="shared" si="20"/>
        <v>777.9</v>
      </c>
      <c r="E361" s="9">
        <f t="shared" si="21"/>
        <v>-22.978723404255323</v>
      </c>
      <c r="F361" s="8">
        <f t="shared" si="22"/>
        <v>-18.006944444444443</v>
      </c>
      <c r="G361" s="8">
        <f t="shared" si="23"/>
        <v>-4.2417582417582418</v>
      </c>
      <c r="H361" s="7" t="s">
        <v>2004</v>
      </c>
      <c r="I361" s="5">
        <v>11.58</v>
      </c>
      <c r="J361" s="6">
        <v>777.9</v>
      </c>
      <c r="K361" s="6">
        <v>-216.3</v>
      </c>
      <c r="L361" s="6">
        <v>-43.2</v>
      </c>
      <c r="M361" s="6">
        <v>42.3</v>
      </c>
      <c r="N361" s="5">
        <v>1.88</v>
      </c>
      <c r="P361" s="5">
        <v>-3</v>
      </c>
      <c r="Q361" s="5">
        <v>-2.73</v>
      </c>
      <c r="S361" s="4" t="s">
        <v>2</v>
      </c>
    </row>
    <row r="362" spans="1:19" ht="96" x14ac:dyDescent="0.15">
      <c r="A362" s="1" t="s">
        <v>2003</v>
      </c>
      <c r="B362" s="12" t="s">
        <v>5</v>
      </c>
      <c r="C362" s="11" t="s">
        <v>2002</v>
      </c>
      <c r="D362" s="10">
        <f t="shared" si="20"/>
        <v>770.1</v>
      </c>
      <c r="E362" s="9">
        <f t="shared" si="21"/>
        <v>-1.631313131313131</v>
      </c>
      <c r="F362" s="8">
        <f t="shared" si="22"/>
        <v>-5.9605263157894743</v>
      </c>
      <c r="G362" s="8">
        <f t="shared" si="23"/>
        <v>-8.7562189054726378</v>
      </c>
      <c r="H362" s="7" t="s">
        <v>2001</v>
      </c>
      <c r="I362" s="5">
        <v>5.28</v>
      </c>
      <c r="J362" s="6">
        <v>770.1</v>
      </c>
      <c r="K362" s="6">
        <v>292</v>
      </c>
      <c r="L362" s="6">
        <v>-129.19999999999999</v>
      </c>
      <c r="M362" s="6">
        <v>599.5</v>
      </c>
      <c r="N362" s="6">
        <v>79.2</v>
      </c>
      <c r="P362" s="5">
        <v>1.01</v>
      </c>
      <c r="Q362" s="14">
        <v>-0.60299999999999998</v>
      </c>
      <c r="S362" s="4" t="s">
        <v>2</v>
      </c>
    </row>
    <row r="363" spans="1:19" ht="36" x14ac:dyDescent="0.15">
      <c r="A363" s="1" t="s">
        <v>2000</v>
      </c>
      <c r="B363" s="12" t="s">
        <v>5</v>
      </c>
      <c r="C363" s="11" t="s">
        <v>1999</v>
      </c>
      <c r="D363" s="10">
        <f t="shared" si="20"/>
        <v>764.5</v>
      </c>
      <c r="E363" s="9" t="e">
        <f t="shared" si="21"/>
        <v>#VALUE!</v>
      </c>
      <c r="F363" s="8" t="e">
        <f t="shared" si="22"/>
        <v>#VALUE!</v>
      </c>
      <c r="G363" s="8">
        <f t="shared" si="23"/>
        <v>-10.522388059701493</v>
      </c>
      <c r="H363" s="7" t="s">
        <v>1998</v>
      </c>
      <c r="I363" s="5">
        <v>9.8699999999999992</v>
      </c>
      <c r="J363" s="6">
        <v>764.5</v>
      </c>
      <c r="K363" s="6">
        <v>-82.7</v>
      </c>
      <c r="L363" s="15" t="s">
        <v>27</v>
      </c>
      <c r="M363" s="13">
        <v>0</v>
      </c>
      <c r="N363" s="14">
        <v>0.93200000000000005</v>
      </c>
      <c r="P363" s="14">
        <v>-0.91500000000000004</v>
      </c>
      <c r="Q363" s="14">
        <v>-0.93799999999999994</v>
      </c>
      <c r="S363" s="4" t="s">
        <v>2</v>
      </c>
    </row>
    <row r="364" spans="1:19" ht="84" x14ac:dyDescent="0.15">
      <c r="A364" s="1" t="s">
        <v>1997</v>
      </c>
      <c r="B364" s="12" t="s">
        <v>9</v>
      </c>
      <c r="C364" s="11" t="s">
        <v>1996</v>
      </c>
      <c r="D364" s="10">
        <f t="shared" si="20"/>
        <v>753.4</v>
      </c>
      <c r="E364" s="9">
        <f t="shared" si="21"/>
        <v>0.14022745925665378</v>
      </c>
      <c r="F364" s="8">
        <f t="shared" si="22"/>
        <v>6.2993311036789299</v>
      </c>
      <c r="G364" s="8">
        <f t="shared" si="23"/>
        <v>15.520833333333332</v>
      </c>
      <c r="H364" s="7" t="s">
        <v>1995</v>
      </c>
      <c r="I364" s="5">
        <v>11.92</v>
      </c>
      <c r="J364" s="6">
        <v>753.4</v>
      </c>
      <c r="K364" s="5">
        <v>-9.4</v>
      </c>
      <c r="L364" s="6">
        <v>119.6</v>
      </c>
      <c r="M364" s="6">
        <v>821.4</v>
      </c>
      <c r="N364" s="6">
        <v>852.9</v>
      </c>
      <c r="P364" s="5">
        <v>-3.22</v>
      </c>
      <c r="Q364" s="14">
        <v>0.76800000000000002</v>
      </c>
      <c r="S364" s="4" t="s">
        <v>2</v>
      </c>
    </row>
    <row r="365" spans="1:19" ht="48" x14ac:dyDescent="0.15">
      <c r="A365" s="1" t="s">
        <v>1994</v>
      </c>
      <c r="B365" s="12" t="s">
        <v>9</v>
      </c>
      <c r="C365" s="11" t="s">
        <v>1993</v>
      </c>
      <c r="D365" s="10">
        <f t="shared" si="20"/>
        <v>751.1</v>
      </c>
      <c r="E365" s="9">
        <f t="shared" si="21"/>
        <v>-4.2896174863387984</v>
      </c>
      <c r="F365" s="8">
        <f t="shared" si="22"/>
        <v>-3.189384288747346</v>
      </c>
      <c r="G365" s="8">
        <f t="shared" si="23"/>
        <v>-6.0491803278688527</v>
      </c>
      <c r="H365" s="7" t="s">
        <v>1992</v>
      </c>
      <c r="I365" s="5">
        <v>3.69</v>
      </c>
      <c r="J365" s="6">
        <v>751.1</v>
      </c>
      <c r="K365" s="6">
        <v>-232.7</v>
      </c>
      <c r="L365" s="6">
        <v>-235.5</v>
      </c>
      <c r="M365" s="6">
        <v>35.299999999999997</v>
      </c>
      <c r="N365" s="6">
        <v>54.9</v>
      </c>
      <c r="P365" s="14">
        <v>-0.57699999999999996</v>
      </c>
      <c r="Q365" s="14">
        <v>-0.61</v>
      </c>
      <c r="S365" s="4" t="s">
        <v>2</v>
      </c>
    </row>
    <row r="366" spans="1:19" ht="84" x14ac:dyDescent="0.15">
      <c r="A366" s="1" t="s">
        <v>1991</v>
      </c>
      <c r="B366" s="12" t="s">
        <v>9</v>
      </c>
      <c r="C366" s="11" t="s">
        <v>1990</v>
      </c>
      <c r="D366" s="10">
        <f t="shared" si="20"/>
        <v>745.9</v>
      </c>
      <c r="E366" s="9">
        <f t="shared" si="21"/>
        <v>-675.99999999999989</v>
      </c>
      <c r="F366" s="8">
        <f t="shared" si="22"/>
        <v>-5.5170118343195274</v>
      </c>
      <c r="G366" s="8">
        <f t="shared" si="23"/>
        <v>-8.2644628099173563</v>
      </c>
      <c r="H366" s="7" t="s">
        <v>1989</v>
      </c>
      <c r="I366" s="5">
        <v>4</v>
      </c>
      <c r="J366" s="6">
        <v>745.9</v>
      </c>
      <c r="K366" s="6">
        <v>-100.5</v>
      </c>
      <c r="L366" s="6">
        <v>-135.19999999999999</v>
      </c>
      <c r="M366" s="5">
        <v>3.02</v>
      </c>
      <c r="N366" s="14">
        <v>0.2</v>
      </c>
      <c r="P366" s="14">
        <v>-0.82499999999999996</v>
      </c>
      <c r="Q366" s="14">
        <v>-0.48399999999999999</v>
      </c>
      <c r="S366" s="4" t="s">
        <v>2</v>
      </c>
    </row>
    <row r="367" spans="1:19" ht="108" x14ac:dyDescent="0.15">
      <c r="A367" s="1" t="s">
        <v>1988</v>
      </c>
      <c r="B367" s="12" t="s">
        <v>9</v>
      </c>
      <c r="C367" s="11" t="s">
        <v>1987</v>
      </c>
      <c r="D367" s="10">
        <f t="shared" si="20"/>
        <v>733.6</v>
      </c>
      <c r="E367" s="9">
        <f t="shared" si="21"/>
        <v>0.1109537299338999</v>
      </c>
      <c r="F367" s="8">
        <f t="shared" si="22"/>
        <v>7.8042553191489361</v>
      </c>
      <c r="G367" s="8">
        <f t="shared" si="23"/>
        <v>-8.8461538461538467</v>
      </c>
      <c r="H367" s="7" t="s">
        <v>1986</v>
      </c>
      <c r="I367" s="5">
        <v>14.95</v>
      </c>
      <c r="J367" s="6">
        <v>733.6</v>
      </c>
      <c r="K367" s="6">
        <v>18.100000000000001</v>
      </c>
      <c r="L367" s="6">
        <v>94</v>
      </c>
      <c r="M367" s="6">
        <v>818.1</v>
      </c>
      <c r="N367" s="6">
        <v>847.2</v>
      </c>
      <c r="P367" s="5">
        <v>-3.03</v>
      </c>
      <c r="Q367" s="5">
        <v>-1.69</v>
      </c>
      <c r="S367" s="4" t="s">
        <v>2</v>
      </c>
    </row>
    <row r="368" spans="1:19" ht="108" x14ac:dyDescent="0.15">
      <c r="A368" s="1" t="s">
        <v>1985</v>
      </c>
      <c r="B368" s="12" t="s">
        <v>78</v>
      </c>
      <c r="C368" s="11" t="s">
        <v>1984</v>
      </c>
      <c r="D368" s="10">
        <f t="shared" si="20"/>
        <v>732.4</v>
      </c>
      <c r="E368" s="9">
        <f t="shared" si="21"/>
        <v>8.1870503597122307E-2</v>
      </c>
      <c r="F368" s="8">
        <f t="shared" si="22"/>
        <v>128.71704745166957</v>
      </c>
      <c r="G368" s="8">
        <f t="shared" si="23"/>
        <v>-5.1835443037974676</v>
      </c>
      <c r="H368" s="7" t="s">
        <v>1983</v>
      </c>
      <c r="I368" s="5">
        <v>8.19</v>
      </c>
      <c r="J368" s="6">
        <v>732.4</v>
      </c>
      <c r="K368" s="6">
        <v>-151.4</v>
      </c>
      <c r="L368" s="5">
        <v>5.69</v>
      </c>
      <c r="M368" s="6">
        <v>27.4</v>
      </c>
      <c r="N368" s="6">
        <v>69.5</v>
      </c>
      <c r="P368" s="5">
        <v>-2.11</v>
      </c>
      <c r="Q368" s="5">
        <v>-1.58</v>
      </c>
      <c r="S368" s="4" t="s">
        <v>2</v>
      </c>
    </row>
    <row r="369" spans="1:19" ht="84" x14ac:dyDescent="0.15">
      <c r="A369" s="1" t="s">
        <v>1982</v>
      </c>
      <c r="B369" s="12" t="s">
        <v>9</v>
      </c>
      <c r="C369" s="11" t="s">
        <v>1981</v>
      </c>
      <c r="D369" s="10">
        <f t="shared" si="20"/>
        <v>732.2</v>
      </c>
      <c r="E369" s="9">
        <f t="shared" si="21"/>
        <v>-0.5092966855295068</v>
      </c>
      <c r="F369" s="8">
        <f t="shared" si="22"/>
        <v>-3.8740740740740742</v>
      </c>
      <c r="G369" s="8">
        <f t="shared" si="23"/>
        <v>-4.0097402597402603</v>
      </c>
      <c r="H369" s="7" t="s">
        <v>1980</v>
      </c>
      <c r="I369" s="5">
        <v>2.4700000000000002</v>
      </c>
      <c r="J369" s="6">
        <v>732.2</v>
      </c>
      <c r="K369" s="6">
        <v>-375.8</v>
      </c>
      <c r="L369" s="6">
        <v>-189</v>
      </c>
      <c r="M369" s="6">
        <v>250.4</v>
      </c>
      <c r="N369" s="6">
        <v>371.1</v>
      </c>
      <c r="P369" s="5">
        <v>-1.2</v>
      </c>
      <c r="Q369" s="14">
        <v>-0.61599999999999999</v>
      </c>
      <c r="S369" s="4" t="s">
        <v>2</v>
      </c>
    </row>
    <row r="370" spans="1:19" ht="48" x14ac:dyDescent="0.15">
      <c r="A370" s="1" t="s">
        <v>1979</v>
      </c>
      <c r="B370" s="12" t="s">
        <v>5</v>
      </c>
      <c r="C370" s="11" t="s">
        <v>1978</v>
      </c>
      <c r="D370" s="10">
        <f t="shared" si="20"/>
        <v>731.5</v>
      </c>
      <c r="E370" s="9" t="e">
        <f t="shared" si="21"/>
        <v>#VALUE!</v>
      </c>
      <c r="F370" s="8" t="e">
        <f t="shared" si="22"/>
        <v>#VALUE!</v>
      </c>
      <c r="G370" s="8" t="e">
        <f t="shared" si="23"/>
        <v>#VALUE!</v>
      </c>
      <c r="H370" s="7" t="s">
        <v>1977</v>
      </c>
      <c r="I370" s="5">
        <v>14.86</v>
      </c>
      <c r="J370" s="6">
        <v>731.5</v>
      </c>
      <c r="K370" s="6">
        <v>-226.7</v>
      </c>
      <c r="L370" s="15" t="s">
        <v>27</v>
      </c>
      <c r="M370" s="5">
        <v>4.1100000000000003</v>
      </c>
      <c r="N370" s="15" t="s">
        <v>27</v>
      </c>
      <c r="P370" s="6">
        <v>-66.099999999999994</v>
      </c>
      <c r="Q370" s="15" t="s">
        <v>27</v>
      </c>
      <c r="S370" s="4" t="s">
        <v>2</v>
      </c>
    </row>
    <row r="371" spans="1:19" ht="84" x14ac:dyDescent="0.15">
      <c r="A371" s="1" t="s">
        <v>1976</v>
      </c>
      <c r="B371" s="12" t="s">
        <v>9</v>
      </c>
      <c r="C371" s="11" t="s">
        <v>1975</v>
      </c>
      <c r="D371" s="10">
        <f t="shared" si="20"/>
        <v>726</v>
      </c>
      <c r="E371" s="9">
        <f t="shared" si="21"/>
        <v>5.3141606752110035E-2</v>
      </c>
      <c r="F371" s="8">
        <f t="shared" si="22"/>
        <v>42.705882352941174</v>
      </c>
      <c r="G371" s="8">
        <f t="shared" si="23"/>
        <v>-23.229166666666668</v>
      </c>
      <c r="H371" s="7" t="s">
        <v>1974</v>
      </c>
      <c r="I371" s="5">
        <v>33.450000000000003</v>
      </c>
      <c r="J371" s="6">
        <v>726</v>
      </c>
      <c r="K371" s="5">
        <v>7.83</v>
      </c>
      <c r="L371" s="6">
        <v>17</v>
      </c>
      <c r="M371" s="6">
        <v>343.5</v>
      </c>
      <c r="N371" s="6">
        <v>319.89999999999998</v>
      </c>
      <c r="P371" s="14">
        <v>-0.434</v>
      </c>
      <c r="Q371" s="5">
        <v>-1.44</v>
      </c>
      <c r="S371" s="4" t="s">
        <v>2</v>
      </c>
    </row>
    <row r="372" spans="1:19" ht="48" x14ac:dyDescent="0.15">
      <c r="A372" s="1" t="s">
        <v>1973</v>
      </c>
      <c r="B372" s="12" t="s">
        <v>5</v>
      </c>
      <c r="C372" s="11" t="s">
        <v>1972</v>
      </c>
      <c r="D372" s="10">
        <f t="shared" si="20"/>
        <v>722.1</v>
      </c>
      <c r="E372" s="9" t="e">
        <f t="shared" si="21"/>
        <v>#DIV/0!</v>
      </c>
      <c r="F372" s="8">
        <f t="shared" si="22"/>
        <v>-5.9579207920792081</v>
      </c>
      <c r="G372" s="8">
        <f t="shared" si="23"/>
        <v>-7.7711598746081503</v>
      </c>
      <c r="H372" s="7" t="s">
        <v>1971</v>
      </c>
      <c r="I372" s="5">
        <v>24.79</v>
      </c>
      <c r="J372" s="6">
        <v>722.1</v>
      </c>
      <c r="K372" s="6">
        <v>-90.6</v>
      </c>
      <c r="L372" s="6">
        <v>-121.2</v>
      </c>
      <c r="M372" s="13">
        <v>0</v>
      </c>
      <c r="N372" s="13">
        <v>0</v>
      </c>
      <c r="P372" s="5">
        <v>-2.39</v>
      </c>
      <c r="Q372" s="5">
        <v>-3.19</v>
      </c>
      <c r="S372" s="4" t="s">
        <v>2</v>
      </c>
    </row>
    <row r="373" spans="1:19" ht="36" x14ac:dyDescent="0.15">
      <c r="A373" s="1" t="s">
        <v>1970</v>
      </c>
      <c r="B373" s="12" t="s">
        <v>5</v>
      </c>
      <c r="C373" s="11" t="s">
        <v>1969</v>
      </c>
      <c r="D373" s="10">
        <f t="shared" si="20"/>
        <v>721.4</v>
      </c>
      <c r="E373" s="9" t="e">
        <f t="shared" si="21"/>
        <v>#VALUE!</v>
      </c>
      <c r="F373" s="8" t="e">
        <f t="shared" si="22"/>
        <v>#VALUE!</v>
      </c>
      <c r="G373" s="8" t="e">
        <f t="shared" si="23"/>
        <v>#VALUE!</v>
      </c>
      <c r="H373" s="7" t="s">
        <v>1968</v>
      </c>
      <c r="I373" s="5">
        <v>18.3</v>
      </c>
      <c r="J373" s="6">
        <v>721.4</v>
      </c>
      <c r="K373" s="6">
        <v>-74.599999999999994</v>
      </c>
      <c r="L373" s="15" t="s">
        <v>27</v>
      </c>
      <c r="M373" s="5">
        <v>3</v>
      </c>
      <c r="N373" s="15" t="s">
        <v>27</v>
      </c>
      <c r="P373" s="5">
        <v>-5.15</v>
      </c>
      <c r="Q373" s="15" t="s">
        <v>27</v>
      </c>
      <c r="S373" s="4" t="s">
        <v>2</v>
      </c>
    </row>
    <row r="374" spans="1:19" ht="84" x14ac:dyDescent="0.15">
      <c r="A374" s="1" t="s">
        <v>1967</v>
      </c>
      <c r="B374" s="12" t="s">
        <v>9</v>
      </c>
      <c r="C374" s="11" t="s">
        <v>1966</v>
      </c>
      <c r="D374" s="10">
        <f t="shared" si="20"/>
        <v>713.3</v>
      </c>
      <c r="E374" s="9" t="e">
        <f t="shared" si="21"/>
        <v>#VALUE!</v>
      </c>
      <c r="F374" s="8" t="e">
        <f t="shared" si="22"/>
        <v>#VALUE!</v>
      </c>
      <c r="G374" s="8">
        <f t="shared" si="23"/>
        <v>-3.6666666666666665</v>
      </c>
      <c r="H374" s="7" t="s">
        <v>1965</v>
      </c>
      <c r="I374" s="5">
        <v>3.96</v>
      </c>
      <c r="J374" s="6">
        <v>713.3</v>
      </c>
      <c r="K374" s="6">
        <v>-121.5</v>
      </c>
      <c r="L374" s="15" t="s">
        <v>27</v>
      </c>
      <c r="M374" s="6">
        <v>75.2</v>
      </c>
      <c r="N374" s="6">
        <v>74.400000000000006</v>
      </c>
      <c r="P374" s="5">
        <v>-1.44</v>
      </c>
      <c r="Q374" s="5">
        <v>-1.08</v>
      </c>
      <c r="S374" s="4" t="s">
        <v>2</v>
      </c>
    </row>
    <row r="375" spans="1:19" ht="60" x14ac:dyDescent="0.15">
      <c r="A375" s="1" t="s">
        <v>1964</v>
      </c>
      <c r="B375" s="12" t="s">
        <v>5</v>
      </c>
      <c r="C375" s="11" t="s">
        <v>1963</v>
      </c>
      <c r="D375" s="10">
        <f t="shared" si="20"/>
        <v>702.8</v>
      </c>
      <c r="E375" s="9">
        <f t="shared" si="21"/>
        <v>0.11657681940700809</v>
      </c>
      <c r="F375" s="8">
        <f t="shared" si="22"/>
        <v>40.624277456647391</v>
      </c>
      <c r="G375" s="8">
        <f t="shared" si="23"/>
        <v>37.162790697674417</v>
      </c>
      <c r="H375" s="7" t="s">
        <v>1962</v>
      </c>
      <c r="I375" s="5">
        <v>7.99</v>
      </c>
      <c r="J375" s="6">
        <v>702.8</v>
      </c>
      <c r="K375" s="6">
        <v>14.4</v>
      </c>
      <c r="L375" s="6">
        <v>17.3</v>
      </c>
      <c r="M375" s="6">
        <v>107.3</v>
      </c>
      <c r="N375" s="6">
        <v>148.4</v>
      </c>
      <c r="P375" s="14">
        <v>3.9E-2</v>
      </c>
      <c r="Q375" s="14">
        <v>0.215</v>
      </c>
      <c r="S375" s="4" t="s">
        <v>2</v>
      </c>
    </row>
    <row r="376" spans="1:19" ht="72" x14ac:dyDescent="0.15">
      <c r="A376" s="1" t="s">
        <v>1961</v>
      </c>
      <c r="B376" s="12" t="s">
        <v>78</v>
      </c>
      <c r="C376" s="11" t="s">
        <v>1960</v>
      </c>
      <c r="D376" s="10">
        <f t="shared" si="20"/>
        <v>698.4</v>
      </c>
      <c r="E376" s="9">
        <f t="shared" si="21"/>
        <v>-4.6283524904214559</v>
      </c>
      <c r="F376" s="8">
        <f t="shared" si="22"/>
        <v>-2.8907284768211921</v>
      </c>
      <c r="G376" s="8">
        <f t="shared" si="23"/>
        <v>-5.5737704918032778</v>
      </c>
      <c r="H376" s="7" t="s">
        <v>1959</v>
      </c>
      <c r="I376" s="5">
        <v>10.199999999999999</v>
      </c>
      <c r="J376" s="6">
        <v>698.4</v>
      </c>
      <c r="K376" s="6">
        <v>-92</v>
      </c>
      <c r="L376" s="6">
        <v>-241.6</v>
      </c>
      <c r="M376" s="6">
        <v>152.80000000000001</v>
      </c>
      <c r="N376" s="6">
        <v>52.2</v>
      </c>
      <c r="P376" s="14">
        <v>-0.76300000000000001</v>
      </c>
      <c r="Q376" s="5">
        <v>-1.83</v>
      </c>
      <c r="S376" s="4" t="s">
        <v>2</v>
      </c>
    </row>
    <row r="377" spans="1:19" ht="36" x14ac:dyDescent="0.15">
      <c r="A377" s="1" t="s">
        <v>1958</v>
      </c>
      <c r="B377" s="12" t="s">
        <v>143</v>
      </c>
      <c r="C377" s="11" t="s">
        <v>1957</v>
      </c>
      <c r="D377" s="10">
        <f t="shared" si="20"/>
        <v>693.1</v>
      </c>
      <c r="E377" s="9" t="e">
        <f t="shared" si="21"/>
        <v>#VALUE!</v>
      </c>
      <c r="F377" s="8" t="e">
        <f t="shared" si="22"/>
        <v>#VALUE!</v>
      </c>
      <c r="G377" s="8">
        <f t="shared" si="23"/>
        <v>-5.4733333333333336</v>
      </c>
      <c r="H377" s="7" t="s">
        <v>1956</v>
      </c>
      <c r="I377" s="5">
        <v>8.2100000000000009</v>
      </c>
      <c r="J377" s="6">
        <v>693.1</v>
      </c>
      <c r="K377" s="6">
        <v>-89.8</v>
      </c>
      <c r="L377" s="15" t="s">
        <v>27</v>
      </c>
      <c r="M377" s="6">
        <v>142.80000000000001</v>
      </c>
      <c r="N377" s="6">
        <v>164.5</v>
      </c>
      <c r="P377" s="14">
        <v>-0.81499999999999995</v>
      </c>
      <c r="Q377" s="5">
        <v>-1.5</v>
      </c>
      <c r="S377" s="4" t="s">
        <v>2</v>
      </c>
    </row>
    <row r="378" spans="1:19" ht="120" x14ac:dyDescent="0.15">
      <c r="A378" s="1" t="s">
        <v>1955</v>
      </c>
      <c r="B378" s="12" t="s">
        <v>5</v>
      </c>
      <c r="C378" s="11" t="s">
        <v>1954</v>
      </c>
      <c r="D378" s="10">
        <f t="shared" si="20"/>
        <v>692.4</v>
      </c>
      <c r="E378" s="9">
        <f t="shared" si="21"/>
        <v>4.0876083391895059E-2</v>
      </c>
      <c r="F378" s="8">
        <f t="shared" si="22"/>
        <v>19.839541547277936</v>
      </c>
      <c r="G378" s="8">
        <f t="shared" si="23"/>
        <v>203.33333333333331</v>
      </c>
      <c r="H378" s="7" t="s">
        <v>1953</v>
      </c>
      <c r="I378" s="5">
        <v>6.71</v>
      </c>
      <c r="J378" s="6">
        <v>692.4</v>
      </c>
      <c r="K378" s="6">
        <v>-26.2</v>
      </c>
      <c r="L378" s="6">
        <v>34.9</v>
      </c>
      <c r="M378" s="6">
        <v>825.3</v>
      </c>
      <c r="N378" s="6">
        <v>853.8</v>
      </c>
      <c r="P378" s="5">
        <v>-4.3600000000000003</v>
      </c>
      <c r="Q378" s="14">
        <v>3.3000000000000002E-2</v>
      </c>
      <c r="S378" s="4" t="s">
        <v>2</v>
      </c>
    </row>
    <row r="379" spans="1:19" ht="96" x14ac:dyDescent="0.15">
      <c r="A379" s="1" t="s">
        <v>1952</v>
      </c>
      <c r="B379" s="12" t="s">
        <v>5</v>
      </c>
      <c r="C379" s="11" t="s">
        <v>1951</v>
      </c>
      <c r="D379" s="10">
        <f t="shared" si="20"/>
        <v>685</v>
      </c>
      <c r="E379" s="9">
        <f t="shared" si="21"/>
        <v>0.37959667852906287</v>
      </c>
      <c r="F379" s="8">
        <f t="shared" si="22"/>
        <v>7.135416666666667</v>
      </c>
      <c r="G379" s="8">
        <f t="shared" si="23"/>
        <v>18.891891891891888</v>
      </c>
      <c r="H379" s="7" t="s">
        <v>1950</v>
      </c>
      <c r="I379" s="5">
        <v>41.94</v>
      </c>
      <c r="J379" s="6">
        <v>685</v>
      </c>
      <c r="K379" s="6">
        <v>121.4</v>
      </c>
      <c r="L379" s="6">
        <v>96</v>
      </c>
      <c r="M379" s="6">
        <v>282.10000000000002</v>
      </c>
      <c r="N379" s="6">
        <v>252.9</v>
      </c>
      <c r="P379" s="5">
        <v>6.2</v>
      </c>
      <c r="Q379" s="5">
        <v>2.2200000000000002</v>
      </c>
      <c r="S379" s="4" t="s">
        <v>2</v>
      </c>
    </row>
    <row r="380" spans="1:19" ht="60" x14ac:dyDescent="0.15">
      <c r="A380" s="1" t="s">
        <v>1949</v>
      </c>
      <c r="B380" s="12" t="s">
        <v>5</v>
      </c>
      <c r="C380" s="11" t="s">
        <v>1948</v>
      </c>
      <c r="D380" s="10">
        <f t="shared" si="20"/>
        <v>676.1</v>
      </c>
      <c r="E380" s="9">
        <f t="shared" si="21"/>
        <v>6.8534844668345932E-2</v>
      </c>
      <c r="F380" s="8">
        <f t="shared" si="22"/>
        <v>10.353751914241961</v>
      </c>
      <c r="G380" s="8">
        <f t="shared" si="23"/>
        <v>22.100456621004565</v>
      </c>
      <c r="H380" s="7" t="s">
        <v>1947</v>
      </c>
      <c r="I380" s="5">
        <v>4.84</v>
      </c>
      <c r="J380" s="6">
        <v>676.1</v>
      </c>
      <c r="K380" s="6">
        <v>26.4</v>
      </c>
      <c r="L380" s="6">
        <v>65.3</v>
      </c>
      <c r="M380" s="6">
        <v>884.7</v>
      </c>
      <c r="N380" s="6">
        <v>952.8</v>
      </c>
      <c r="P380" s="14">
        <v>-0.128</v>
      </c>
      <c r="Q380" s="14">
        <v>0.219</v>
      </c>
      <c r="S380" s="4" t="s">
        <v>2</v>
      </c>
    </row>
    <row r="381" spans="1:19" ht="48" x14ac:dyDescent="0.15">
      <c r="A381" s="1" t="s">
        <v>1946</v>
      </c>
      <c r="B381" s="12" t="s">
        <v>130</v>
      </c>
      <c r="C381" s="11" t="s">
        <v>1945</v>
      </c>
      <c r="D381" s="10">
        <f t="shared" si="20"/>
        <v>661.9</v>
      </c>
      <c r="E381" s="9" t="e">
        <f t="shared" si="21"/>
        <v>#VALUE!</v>
      </c>
      <c r="F381" s="8" t="e">
        <f t="shared" si="22"/>
        <v>#VALUE!</v>
      </c>
      <c r="G381" s="8" t="e">
        <f t="shared" si="23"/>
        <v>#VALUE!</v>
      </c>
      <c r="H381" s="7" t="s">
        <v>1944</v>
      </c>
      <c r="I381" s="5">
        <v>13.62</v>
      </c>
      <c r="J381" s="6">
        <v>661.9</v>
      </c>
      <c r="K381" s="6">
        <v>-201.8</v>
      </c>
      <c r="L381" s="15" t="s">
        <v>27</v>
      </c>
      <c r="M381" s="5">
        <v>1.43</v>
      </c>
      <c r="N381" s="15" t="s">
        <v>27</v>
      </c>
      <c r="P381" s="5">
        <v>-3.95</v>
      </c>
      <c r="Q381" s="15" t="s">
        <v>27</v>
      </c>
      <c r="S381" s="4" t="s">
        <v>2</v>
      </c>
    </row>
    <row r="382" spans="1:19" ht="60" x14ac:dyDescent="0.15">
      <c r="A382" s="1" t="s">
        <v>1943</v>
      </c>
      <c r="B382" s="12" t="s">
        <v>5</v>
      </c>
      <c r="C382" s="11" t="s">
        <v>1942</v>
      </c>
      <c r="D382" s="10">
        <f t="shared" si="20"/>
        <v>660.3</v>
      </c>
      <c r="E382" s="9" t="e">
        <f t="shared" si="21"/>
        <v>#DIV/0!</v>
      </c>
      <c r="F382" s="8">
        <f t="shared" si="22"/>
        <v>-3.9993943064809203</v>
      </c>
      <c r="G382" s="8">
        <f t="shared" si="23"/>
        <v>-7.5216049382716044</v>
      </c>
      <c r="H382" s="7" t="s">
        <v>1941</v>
      </c>
      <c r="I382" s="5">
        <v>24.37</v>
      </c>
      <c r="J382" s="6">
        <v>660.3</v>
      </c>
      <c r="K382" s="6">
        <v>-109.1</v>
      </c>
      <c r="L382" s="6">
        <v>-165.1</v>
      </c>
      <c r="M382" s="13">
        <v>0</v>
      </c>
      <c r="N382" s="13">
        <v>0</v>
      </c>
      <c r="P382" s="5">
        <v>-2.72</v>
      </c>
      <c r="Q382" s="5">
        <v>-3.24</v>
      </c>
      <c r="S382" s="4" t="s">
        <v>2</v>
      </c>
    </row>
    <row r="383" spans="1:19" ht="108" x14ac:dyDescent="0.15">
      <c r="A383" s="1" t="s">
        <v>1940</v>
      </c>
      <c r="B383" s="12" t="s">
        <v>5</v>
      </c>
      <c r="C383" s="11" t="s">
        <v>1939</v>
      </c>
      <c r="D383" s="10">
        <f t="shared" si="20"/>
        <v>653</v>
      </c>
      <c r="E383" s="9">
        <f t="shared" si="21"/>
        <v>0.12324114507520621</v>
      </c>
      <c r="F383" s="8">
        <f t="shared" si="22"/>
        <v>12.854330708661418</v>
      </c>
      <c r="G383" s="8">
        <f t="shared" si="23"/>
        <v>18.976190476190478</v>
      </c>
      <c r="H383" s="7" t="s">
        <v>1938</v>
      </c>
      <c r="I383" s="5">
        <v>15.94</v>
      </c>
      <c r="J383" s="6">
        <v>653</v>
      </c>
      <c r="K383" s="6">
        <v>-14.7</v>
      </c>
      <c r="L383" s="6">
        <v>50.8</v>
      </c>
      <c r="M383" s="6">
        <v>358</v>
      </c>
      <c r="N383" s="6">
        <v>412.2</v>
      </c>
      <c r="P383" s="5">
        <v>1.22</v>
      </c>
      <c r="Q383" s="14">
        <v>0.84</v>
      </c>
      <c r="S383" s="4" t="s">
        <v>2</v>
      </c>
    </row>
    <row r="384" spans="1:19" ht="48" x14ac:dyDescent="0.15">
      <c r="A384" s="1" t="s">
        <v>1937</v>
      </c>
      <c r="B384" s="12" t="s">
        <v>5</v>
      </c>
      <c r="C384" s="11" t="s">
        <v>1936</v>
      </c>
      <c r="D384" s="10">
        <f t="shared" si="20"/>
        <v>649.9</v>
      </c>
      <c r="E384" s="9">
        <f t="shared" si="21"/>
        <v>-3.3461538461538463</v>
      </c>
      <c r="F384" s="8">
        <f t="shared" si="22"/>
        <v>-7.4701149425287356</v>
      </c>
      <c r="G384" s="8">
        <f t="shared" si="23"/>
        <v>-3.9275362318840581</v>
      </c>
      <c r="H384" s="7" t="s">
        <v>1935</v>
      </c>
      <c r="I384" s="5">
        <v>2.71</v>
      </c>
      <c r="J384" s="6">
        <v>649.9</v>
      </c>
      <c r="K384" s="6">
        <v>-153.19999999999999</v>
      </c>
      <c r="L384" s="6">
        <v>-87</v>
      </c>
      <c r="M384" s="6">
        <v>44.1</v>
      </c>
      <c r="N384" s="6">
        <v>26</v>
      </c>
      <c r="P384" s="14">
        <v>-0.68700000000000006</v>
      </c>
      <c r="Q384" s="14">
        <v>-0.69</v>
      </c>
      <c r="S384" s="4" t="s">
        <v>2</v>
      </c>
    </row>
    <row r="385" spans="1:19" ht="72" x14ac:dyDescent="0.15">
      <c r="A385" s="1" t="s">
        <v>1934</v>
      </c>
      <c r="B385" s="12" t="s">
        <v>5</v>
      </c>
      <c r="C385" s="11" t="s">
        <v>1933</v>
      </c>
      <c r="D385" s="10">
        <f t="shared" si="20"/>
        <v>649</v>
      </c>
      <c r="E385" s="9">
        <f t="shared" si="21"/>
        <v>-26.535714285714285</v>
      </c>
      <c r="F385" s="8">
        <f t="shared" si="22"/>
        <v>-8.7348586810228799</v>
      </c>
      <c r="G385" s="8">
        <f t="shared" si="23"/>
        <v>-11.338028169014086</v>
      </c>
      <c r="H385" s="7" t="s">
        <v>1932</v>
      </c>
      <c r="I385" s="5">
        <v>4.83</v>
      </c>
      <c r="J385" s="6">
        <v>649</v>
      </c>
      <c r="K385" s="6">
        <v>-71</v>
      </c>
      <c r="L385" s="6">
        <v>-74.3</v>
      </c>
      <c r="M385" s="13">
        <v>0</v>
      </c>
      <c r="N385" s="5">
        <v>2.8</v>
      </c>
      <c r="P385" s="14">
        <v>-0.45100000000000001</v>
      </c>
      <c r="Q385" s="14">
        <v>-0.42599999999999999</v>
      </c>
      <c r="S385" s="4" t="s">
        <v>2</v>
      </c>
    </row>
    <row r="386" spans="1:19" ht="72" x14ac:dyDescent="0.15">
      <c r="A386" s="1" t="s">
        <v>1931</v>
      </c>
      <c r="B386" s="12" t="s">
        <v>5</v>
      </c>
      <c r="C386" s="11" t="s">
        <v>1930</v>
      </c>
      <c r="D386" s="10">
        <f t="shared" si="20"/>
        <v>648.70000000000005</v>
      </c>
      <c r="E386" s="9">
        <f t="shared" si="21"/>
        <v>0.23834030234802187</v>
      </c>
      <c r="F386" s="8">
        <f t="shared" si="22"/>
        <v>8.7543859649122826</v>
      </c>
      <c r="G386" s="8">
        <f t="shared" si="23"/>
        <v>28.289017341040463</v>
      </c>
      <c r="H386" s="7" t="s">
        <v>1929</v>
      </c>
      <c r="I386" s="5">
        <v>24.47</v>
      </c>
      <c r="J386" s="6">
        <v>648.70000000000005</v>
      </c>
      <c r="K386" s="6">
        <v>41.3</v>
      </c>
      <c r="L386" s="6">
        <v>74.099999999999994</v>
      </c>
      <c r="M386" s="6">
        <v>298.60000000000002</v>
      </c>
      <c r="N386" s="6">
        <v>310.89999999999998</v>
      </c>
      <c r="P386" s="14">
        <v>0.68</v>
      </c>
      <c r="Q386" s="14">
        <v>0.86499999999999999</v>
      </c>
      <c r="S386" s="4" t="s">
        <v>2</v>
      </c>
    </row>
    <row r="387" spans="1:19" ht="72" x14ac:dyDescent="0.15">
      <c r="A387" s="1" t="s">
        <v>1928</v>
      </c>
      <c r="B387" s="12" t="s">
        <v>5</v>
      </c>
      <c r="C387" s="11" t="s">
        <v>1927</v>
      </c>
      <c r="D387" s="10">
        <f t="shared" si="20"/>
        <v>647</v>
      </c>
      <c r="E387" s="9">
        <f t="shared" si="21"/>
        <v>3.7882245549977184E-2</v>
      </c>
      <c r="F387" s="8">
        <f t="shared" si="22"/>
        <v>77.951807228915655</v>
      </c>
      <c r="G387" s="8">
        <f t="shared" si="23"/>
        <v>-33.62934362934363</v>
      </c>
      <c r="H387" s="7" t="s">
        <v>1926</v>
      </c>
      <c r="I387" s="5">
        <v>17.420000000000002</v>
      </c>
      <c r="J387" s="6">
        <v>647</v>
      </c>
      <c r="K387" s="6">
        <v>-20</v>
      </c>
      <c r="L387" s="5">
        <v>8.3000000000000007</v>
      </c>
      <c r="M387" s="6">
        <v>193.6</v>
      </c>
      <c r="N387" s="6">
        <v>219.1</v>
      </c>
      <c r="P387" s="14">
        <v>-0.51100000000000001</v>
      </c>
      <c r="Q387" s="14">
        <v>-0.51800000000000002</v>
      </c>
      <c r="S387" s="4" t="s">
        <v>2</v>
      </c>
    </row>
    <row r="388" spans="1:19" ht="60" x14ac:dyDescent="0.15">
      <c r="A388" s="1" t="s">
        <v>1925</v>
      </c>
      <c r="B388" s="12" t="s">
        <v>78</v>
      </c>
      <c r="C388" s="11" t="s">
        <v>1924</v>
      </c>
      <c r="D388" s="10">
        <f t="shared" si="20"/>
        <v>644.70000000000005</v>
      </c>
      <c r="E388" s="9" t="e">
        <f t="shared" si="21"/>
        <v>#DIV/0!</v>
      </c>
      <c r="F388" s="8">
        <f t="shared" si="22"/>
        <v>-5.969444444444445</v>
      </c>
      <c r="G388" s="8">
        <f t="shared" si="23"/>
        <v>-9.015625</v>
      </c>
      <c r="H388" s="7" t="s">
        <v>1923</v>
      </c>
      <c r="I388" s="5">
        <v>28.85</v>
      </c>
      <c r="J388" s="6">
        <v>644.70000000000005</v>
      </c>
      <c r="K388" s="6">
        <v>-111.7</v>
      </c>
      <c r="L388" s="6">
        <v>-108</v>
      </c>
      <c r="M388" s="13">
        <v>0</v>
      </c>
      <c r="N388" s="13">
        <v>0</v>
      </c>
      <c r="P388" s="5">
        <v>-4.88</v>
      </c>
      <c r="Q388" s="5">
        <v>-3.2</v>
      </c>
      <c r="S388" s="4" t="s">
        <v>2</v>
      </c>
    </row>
    <row r="389" spans="1:19" ht="48" x14ac:dyDescent="0.15">
      <c r="A389" s="1" t="s">
        <v>1922</v>
      </c>
      <c r="B389" s="12" t="s">
        <v>5</v>
      </c>
      <c r="C389" s="11" t="s">
        <v>1921</v>
      </c>
      <c r="D389" s="10">
        <f t="shared" si="20"/>
        <v>620.9</v>
      </c>
      <c r="E389" s="9">
        <f t="shared" si="21"/>
        <v>0.10314396028681744</v>
      </c>
      <c r="F389" s="8">
        <f t="shared" si="22"/>
        <v>11.067736185383243</v>
      </c>
      <c r="G389" s="8">
        <f t="shared" si="23"/>
        <v>-7.1707818930041149</v>
      </c>
      <c r="H389" s="7" t="s">
        <v>1920</v>
      </c>
      <c r="I389" s="5">
        <v>6.97</v>
      </c>
      <c r="J389" s="6">
        <v>620.9</v>
      </c>
      <c r="K389" s="6">
        <v>451.8</v>
      </c>
      <c r="L389" s="6">
        <v>56.1</v>
      </c>
      <c r="M389" s="6">
        <v>1064.7</v>
      </c>
      <c r="N389" s="6">
        <v>543.9</v>
      </c>
      <c r="P389" s="5">
        <v>2.0699999999999998</v>
      </c>
      <c r="Q389" s="14">
        <v>-0.97199999999999998</v>
      </c>
      <c r="S389" s="4" t="s">
        <v>2</v>
      </c>
    </row>
    <row r="390" spans="1:19" ht="36" x14ac:dyDescent="0.15">
      <c r="A390" s="1" t="s">
        <v>1919</v>
      </c>
      <c r="B390" s="12" t="s">
        <v>349</v>
      </c>
      <c r="C390" s="11" t="s">
        <v>1918</v>
      </c>
      <c r="D390" s="10">
        <f t="shared" si="20"/>
        <v>609</v>
      </c>
      <c r="E390" s="9" t="e">
        <f t="shared" si="21"/>
        <v>#DIV/0!</v>
      </c>
      <c r="F390" s="8">
        <f t="shared" si="22"/>
        <v>-2.1330998248686517</v>
      </c>
      <c r="G390" s="8">
        <f t="shared" si="23"/>
        <v>-3.6073446327683616</v>
      </c>
      <c r="H390" s="7" t="s">
        <v>1917</v>
      </c>
      <c r="I390" s="5">
        <v>12.77</v>
      </c>
      <c r="J390" s="6">
        <v>609</v>
      </c>
      <c r="K390" s="6">
        <v>-227</v>
      </c>
      <c r="L390" s="6">
        <v>-285.5</v>
      </c>
      <c r="M390" s="13">
        <v>0</v>
      </c>
      <c r="N390" s="13">
        <v>0</v>
      </c>
      <c r="P390" s="5">
        <v>-3.33</v>
      </c>
      <c r="Q390" s="5">
        <v>-3.54</v>
      </c>
      <c r="S390" s="4" t="s">
        <v>2</v>
      </c>
    </row>
    <row r="391" spans="1:19" ht="36" x14ac:dyDescent="0.15">
      <c r="A391" s="1" t="s">
        <v>1916</v>
      </c>
      <c r="B391" s="12" t="s">
        <v>5</v>
      </c>
      <c r="C391" s="11" t="s">
        <v>1915</v>
      </c>
      <c r="D391" s="10">
        <f t="shared" si="20"/>
        <v>599.79999999999995</v>
      </c>
      <c r="E391" s="9">
        <f t="shared" si="21"/>
        <v>-2.5973154362416109</v>
      </c>
      <c r="F391" s="8">
        <f t="shared" si="22"/>
        <v>-7.7493540051679579</v>
      </c>
      <c r="G391" s="8">
        <f t="shared" si="23"/>
        <v>-8.6195286195286194</v>
      </c>
      <c r="H391" s="7" t="s">
        <v>1914</v>
      </c>
      <c r="I391" s="5">
        <v>25.6</v>
      </c>
      <c r="J391" s="6">
        <v>599.79999999999995</v>
      </c>
      <c r="K391" s="6">
        <v>-67.7</v>
      </c>
      <c r="L391" s="6">
        <v>-77.400000000000006</v>
      </c>
      <c r="M391" s="6">
        <v>17.5</v>
      </c>
      <c r="N391" s="6">
        <v>29.8</v>
      </c>
      <c r="P391" s="5">
        <v>-2.11</v>
      </c>
      <c r="Q391" s="5">
        <v>-2.97</v>
      </c>
      <c r="S391" s="4" t="s">
        <v>2</v>
      </c>
    </row>
    <row r="392" spans="1:19" ht="72" x14ac:dyDescent="0.15">
      <c r="A392" s="1" t="s">
        <v>1913</v>
      </c>
      <c r="B392" s="12" t="s">
        <v>5</v>
      </c>
      <c r="C392" s="11" t="s">
        <v>1912</v>
      </c>
      <c r="D392" s="10">
        <f t="shared" si="20"/>
        <v>594.79999999999995</v>
      </c>
      <c r="E392" s="9">
        <f t="shared" si="21"/>
        <v>0.10197368421052633</v>
      </c>
      <c r="F392" s="8">
        <f t="shared" si="22"/>
        <v>47.967741935483865</v>
      </c>
      <c r="G392" s="8">
        <f t="shared" si="23"/>
        <v>-112.45945945945945</v>
      </c>
      <c r="H392" s="7" t="s">
        <v>1911</v>
      </c>
      <c r="I392" s="5">
        <v>41.61</v>
      </c>
      <c r="J392" s="6">
        <v>594.79999999999995</v>
      </c>
      <c r="K392" s="5">
        <v>7.02</v>
      </c>
      <c r="L392" s="6">
        <v>12.4</v>
      </c>
      <c r="M392" s="6">
        <v>120.8</v>
      </c>
      <c r="N392" s="6">
        <v>121.6</v>
      </c>
      <c r="P392" s="5">
        <v>-1.24</v>
      </c>
      <c r="Q392" s="14">
        <v>-0.37</v>
      </c>
      <c r="S392" s="4" t="s">
        <v>2</v>
      </c>
    </row>
    <row r="393" spans="1:19" ht="48" x14ac:dyDescent="0.15">
      <c r="A393" s="1" t="s">
        <v>1910</v>
      </c>
      <c r="B393" s="12" t="s">
        <v>9</v>
      </c>
      <c r="C393" s="11" t="s">
        <v>1909</v>
      </c>
      <c r="D393" s="10">
        <f t="shared" si="20"/>
        <v>593.1</v>
      </c>
      <c r="E393" s="9" t="e">
        <f t="shared" si="21"/>
        <v>#VALUE!</v>
      </c>
      <c r="F393" s="8" t="e">
        <f t="shared" si="22"/>
        <v>#VALUE!</v>
      </c>
      <c r="G393" s="8">
        <f t="shared" si="23"/>
        <v>23.125</v>
      </c>
      <c r="H393" s="7" t="s">
        <v>1908</v>
      </c>
      <c r="I393" s="5">
        <v>17.39</v>
      </c>
      <c r="J393" s="6">
        <v>593.1</v>
      </c>
      <c r="K393" s="6">
        <v>-31.2</v>
      </c>
      <c r="L393" s="15" t="s">
        <v>27</v>
      </c>
      <c r="M393" s="6">
        <v>80.3</v>
      </c>
      <c r="N393" s="6">
        <v>105.4</v>
      </c>
      <c r="P393" s="14">
        <v>0.57999999999999996</v>
      </c>
      <c r="Q393" s="14">
        <v>0.752</v>
      </c>
      <c r="S393" s="4" t="s">
        <v>2</v>
      </c>
    </row>
    <row r="394" spans="1:19" ht="72" x14ac:dyDescent="0.15">
      <c r="A394" s="1" t="s">
        <v>1907</v>
      </c>
      <c r="B394" s="12" t="s">
        <v>5</v>
      </c>
      <c r="C394" s="11" t="s">
        <v>1906</v>
      </c>
      <c r="D394" s="10">
        <f t="shared" si="20"/>
        <v>591.9</v>
      </c>
      <c r="E394" s="9" t="e">
        <f t="shared" si="21"/>
        <v>#VALUE!</v>
      </c>
      <c r="F394" s="8" t="e">
        <f t="shared" si="22"/>
        <v>#VALUE!</v>
      </c>
      <c r="G394" s="8">
        <f t="shared" si="23"/>
        <v>11.864583333333334</v>
      </c>
      <c r="H394" s="7" t="s">
        <v>1905</v>
      </c>
      <c r="I394" s="5">
        <v>11.39</v>
      </c>
      <c r="J394" s="6">
        <v>591.9</v>
      </c>
      <c r="K394" s="6">
        <v>74.5</v>
      </c>
      <c r="L394" s="15" t="s">
        <v>27</v>
      </c>
      <c r="M394" s="6">
        <v>699.9</v>
      </c>
      <c r="N394" s="6">
        <v>699.2</v>
      </c>
      <c r="P394" s="6">
        <v>-10.1</v>
      </c>
      <c r="Q394" s="14">
        <v>0.96</v>
      </c>
      <c r="S394" s="4" t="s">
        <v>2</v>
      </c>
    </row>
    <row r="395" spans="1:19" ht="84" x14ac:dyDescent="0.15">
      <c r="A395" s="1" t="s">
        <v>1904</v>
      </c>
      <c r="B395" s="12" t="s">
        <v>5</v>
      </c>
      <c r="C395" s="11" t="s">
        <v>1903</v>
      </c>
      <c r="D395" s="10">
        <f t="shared" si="20"/>
        <v>590.29999999999995</v>
      </c>
      <c r="E395" s="9" t="e">
        <f t="shared" si="21"/>
        <v>#VALUE!</v>
      </c>
      <c r="F395" s="8" t="e">
        <f t="shared" si="22"/>
        <v>#VALUE!</v>
      </c>
      <c r="G395" s="8">
        <f t="shared" si="23"/>
        <v>-16.392523364485978</v>
      </c>
      <c r="H395" s="7" t="s">
        <v>1902</v>
      </c>
      <c r="I395" s="5">
        <v>8.77</v>
      </c>
      <c r="J395" s="6">
        <v>590.29999999999995</v>
      </c>
      <c r="K395" s="6">
        <v>-38.799999999999997</v>
      </c>
      <c r="L395" s="15" t="s">
        <v>27</v>
      </c>
      <c r="M395" s="13">
        <v>0</v>
      </c>
      <c r="N395" s="13">
        <v>0</v>
      </c>
      <c r="P395" s="14">
        <v>-0.55900000000000005</v>
      </c>
      <c r="Q395" s="14">
        <v>-0.53500000000000003</v>
      </c>
      <c r="S395" s="4" t="s">
        <v>2</v>
      </c>
    </row>
    <row r="396" spans="1:19" ht="48" x14ac:dyDescent="0.15">
      <c r="A396" s="1" t="s">
        <v>1901</v>
      </c>
      <c r="B396" s="12" t="s">
        <v>9</v>
      </c>
      <c r="C396" s="11" t="s">
        <v>1900</v>
      </c>
      <c r="D396" s="10">
        <f t="shared" si="20"/>
        <v>589.6</v>
      </c>
      <c r="E396" s="9">
        <f t="shared" si="21"/>
        <v>-51.235294117647058</v>
      </c>
      <c r="F396" s="8">
        <f t="shared" si="22"/>
        <v>-3.384615384615385</v>
      </c>
      <c r="G396" s="8">
        <f t="shared" si="23"/>
        <v>-5.6116071428571423</v>
      </c>
      <c r="H396" s="7" t="s">
        <v>1899</v>
      </c>
      <c r="I396" s="5">
        <v>12.57</v>
      </c>
      <c r="J396" s="6">
        <v>589.6</v>
      </c>
      <c r="K396" s="13">
        <v>0</v>
      </c>
      <c r="L396" s="6">
        <v>-174.2</v>
      </c>
      <c r="M396" s="14">
        <v>0.70599999999999996</v>
      </c>
      <c r="N396" s="5">
        <v>3.4</v>
      </c>
      <c r="P396" s="5">
        <v>-2.14</v>
      </c>
      <c r="Q396" s="5">
        <v>-2.2400000000000002</v>
      </c>
      <c r="S396" s="4" t="s">
        <v>2</v>
      </c>
    </row>
    <row r="397" spans="1:19" ht="72" x14ac:dyDescent="0.15">
      <c r="A397" s="1" t="s">
        <v>1898</v>
      </c>
      <c r="B397" s="12" t="s">
        <v>5</v>
      </c>
      <c r="C397" s="11" t="s">
        <v>1897</v>
      </c>
      <c r="D397" s="10">
        <f t="shared" si="20"/>
        <v>584</v>
      </c>
      <c r="E397" s="9" t="e">
        <f t="shared" si="21"/>
        <v>#VALUE!</v>
      </c>
      <c r="F397" s="8" t="e">
        <f t="shared" si="22"/>
        <v>#VALUE!</v>
      </c>
      <c r="G397" s="8">
        <f t="shared" si="23"/>
        <v>-8.300578034682081</v>
      </c>
      <c r="H397" s="7" t="s">
        <v>1896</v>
      </c>
      <c r="I397" s="5">
        <v>14.36</v>
      </c>
      <c r="J397" s="6">
        <v>584</v>
      </c>
      <c r="K397" s="6">
        <v>16.8</v>
      </c>
      <c r="L397" s="15" t="s">
        <v>27</v>
      </c>
      <c r="M397" s="6">
        <v>181.5</v>
      </c>
      <c r="N397" s="6">
        <v>33.799999999999997</v>
      </c>
      <c r="P397" s="14">
        <v>0.252</v>
      </c>
      <c r="Q397" s="5">
        <v>-1.73</v>
      </c>
      <c r="S397" s="4" t="s">
        <v>2</v>
      </c>
    </row>
    <row r="398" spans="1:19" ht="36" x14ac:dyDescent="0.15">
      <c r="A398" s="1" t="s">
        <v>1895</v>
      </c>
      <c r="B398" s="12" t="s">
        <v>5</v>
      </c>
      <c r="C398" s="11" t="s">
        <v>1894</v>
      </c>
      <c r="D398" s="10">
        <f t="shared" si="20"/>
        <v>579.4</v>
      </c>
      <c r="E398" s="9">
        <f t="shared" si="21"/>
        <v>5.6843891402714931E-2</v>
      </c>
      <c r="F398" s="8">
        <f t="shared" si="22"/>
        <v>28.825870646766166</v>
      </c>
      <c r="G398" s="8">
        <f t="shared" si="23"/>
        <v>38.404255319148938</v>
      </c>
      <c r="H398" s="7" t="s">
        <v>1893</v>
      </c>
      <c r="I398" s="5">
        <v>7.22</v>
      </c>
      <c r="J398" s="6">
        <v>579.4</v>
      </c>
      <c r="K398" s="6">
        <v>-31.4</v>
      </c>
      <c r="L398" s="6">
        <v>20.100000000000001</v>
      </c>
      <c r="M398" s="6">
        <v>285.8</v>
      </c>
      <c r="N398" s="6">
        <v>353.6</v>
      </c>
      <c r="P398" s="14">
        <v>-0.91400000000000003</v>
      </c>
      <c r="Q398" s="14">
        <v>0.188</v>
      </c>
      <c r="S398" s="4" t="s">
        <v>2</v>
      </c>
    </row>
    <row r="399" spans="1:19" ht="48" x14ac:dyDescent="0.15">
      <c r="A399" s="1" t="s">
        <v>1892</v>
      </c>
      <c r="B399" s="12" t="s">
        <v>78</v>
      </c>
      <c r="C399" s="11" t="s">
        <v>1891</v>
      </c>
      <c r="D399" s="10">
        <f t="shared" si="20"/>
        <v>575.1</v>
      </c>
      <c r="E399" s="9" t="e">
        <f t="shared" si="21"/>
        <v>#DIV/0!</v>
      </c>
      <c r="F399" s="8">
        <f t="shared" si="22"/>
        <v>-6.9878493317132451</v>
      </c>
      <c r="G399" s="8">
        <f t="shared" si="23"/>
        <v>-9.4594594594594597</v>
      </c>
      <c r="H399" s="7" t="s">
        <v>1890</v>
      </c>
      <c r="I399" s="5">
        <v>14</v>
      </c>
      <c r="J399" s="6">
        <v>575.1</v>
      </c>
      <c r="K399" s="6">
        <v>-56.8</v>
      </c>
      <c r="L399" s="6">
        <v>-82.3</v>
      </c>
      <c r="M399" s="13">
        <v>0</v>
      </c>
      <c r="N399" s="13">
        <v>0</v>
      </c>
      <c r="P399" s="14">
        <v>-0.73299999999999998</v>
      </c>
      <c r="Q399" s="5">
        <v>-1.48</v>
      </c>
      <c r="S399" s="4" t="s">
        <v>2</v>
      </c>
    </row>
    <row r="400" spans="1:19" ht="60" x14ac:dyDescent="0.15">
      <c r="A400" s="1" t="s">
        <v>1889</v>
      </c>
      <c r="B400" s="12" t="s">
        <v>5</v>
      </c>
      <c r="C400" s="11" t="s">
        <v>1888</v>
      </c>
      <c r="D400" s="10">
        <f t="shared" si="20"/>
        <v>573.70000000000005</v>
      </c>
      <c r="E400" s="9" t="e">
        <f t="shared" si="21"/>
        <v>#VALUE!</v>
      </c>
      <c r="F400" s="8" t="e">
        <f t="shared" si="22"/>
        <v>#VALUE!</v>
      </c>
      <c r="G400" s="8">
        <f t="shared" si="23"/>
        <v>-6.5273631840796025</v>
      </c>
      <c r="H400" s="7" t="s">
        <v>1887</v>
      </c>
      <c r="I400" s="5">
        <v>13.12</v>
      </c>
      <c r="J400" s="6">
        <v>573.70000000000005</v>
      </c>
      <c r="K400" s="6">
        <v>-124</v>
      </c>
      <c r="L400" s="15" t="s">
        <v>27</v>
      </c>
      <c r="M400" s="15" t="s">
        <v>27</v>
      </c>
      <c r="N400" s="13">
        <v>0</v>
      </c>
      <c r="P400" s="6">
        <v>-10.3</v>
      </c>
      <c r="Q400" s="5">
        <v>-2.0099999999999998</v>
      </c>
      <c r="S400" s="4" t="s">
        <v>2</v>
      </c>
    </row>
    <row r="401" spans="1:19" ht="60" x14ac:dyDescent="0.15">
      <c r="A401" s="1" t="s">
        <v>1886</v>
      </c>
      <c r="B401" s="12" t="s">
        <v>5</v>
      </c>
      <c r="C401" s="11" t="s">
        <v>1885</v>
      </c>
      <c r="D401" s="10">
        <f t="shared" si="20"/>
        <v>570.5</v>
      </c>
      <c r="E401" s="9" t="e">
        <f t="shared" si="21"/>
        <v>#DIV/0!</v>
      </c>
      <c r="F401" s="8">
        <f t="shared" si="22"/>
        <v>-4.0604982206405698</v>
      </c>
      <c r="G401" s="8">
        <f t="shared" si="23"/>
        <v>-7.0223214285714279</v>
      </c>
      <c r="H401" s="7" t="s">
        <v>1884</v>
      </c>
      <c r="I401" s="5">
        <v>15.73</v>
      </c>
      <c r="J401" s="6">
        <v>570.5</v>
      </c>
      <c r="K401" s="6">
        <v>-125.4</v>
      </c>
      <c r="L401" s="6">
        <v>-140.5</v>
      </c>
      <c r="M401" s="13">
        <v>0</v>
      </c>
      <c r="N401" s="13">
        <v>0</v>
      </c>
      <c r="P401" s="5">
        <v>-1.88</v>
      </c>
      <c r="Q401" s="5">
        <v>-2.2400000000000002</v>
      </c>
      <c r="S401" s="4" t="s">
        <v>2</v>
      </c>
    </row>
    <row r="402" spans="1:19" ht="72" x14ac:dyDescent="0.15">
      <c r="A402" s="1" t="s">
        <v>1883</v>
      </c>
      <c r="B402" s="12" t="s">
        <v>5</v>
      </c>
      <c r="C402" s="11" t="s">
        <v>1882</v>
      </c>
      <c r="D402" s="10">
        <f t="shared" si="20"/>
        <v>569.9</v>
      </c>
      <c r="E402" s="9">
        <f t="shared" si="21"/>
        <v>-1.0736842105263158</v>
      </c>
      <c r="F402" s="8">
        <f t="shared" si="22"/>
        <v>-9.3120915032679736</v>
      </c>
      <c r="G402" s="8">
        <f t="shared" si="23"/>
        <v>-8.6378205128205128</v>
      </c>
      <c r="H402" s="7" t="s">
        <v>1881</v>
      </c>
      <c r="I402" s="5">
        <v>5.39</v>
      </c>
      <c r="J402" s="6">
        <v>569.9</v>
      </c>
      <c r="K402" s="6">
        <v>-55.2</v>
      </c>
      <c r="L402" s="6">
        <v>-61.2</v>
      </c>
      <c r="M402" s="6">
        <v>43.4</v>
      </c>
      <c r="N402" s="6">
        <v>57</v>
      </c>
      <c r="P402" s="14">
        <v>-0.69499999999999995</v>
      </c>
      <c r="Q402" s="14">
        <v>-0.624</v>
      </c>
      <c r="S402" s="4" t="s">
        <v>2</v>
      </c>
    </row>
    <row r="403" spans="1:19" ht="108" x14ac:dyDescent="0.15">
      <c r="A403" s="1" t="s">
        <v>1880</v>
      </c>
      <c r="B403" s="12" t="s">
        <v>5</v>
      </c>
      <c r="C403" s="11" t="s">
        <v>1879</v>
      </c>
      <c r="D403" s="10">
        <f t="shared" si="20"/>
        <v>565</v>
      </c>
      <c r="E403" s="9">
        <f t="shared" si="21"/>
        <v>0.24813212740857254</v>
      </c>
      <c r="F403" s="8">
        <f t="shared" si="22"/>
        <v>8.9540412044374005</v>
      </c>
      <c r="G403" s="8">
        <f t="shared" si="23"/>
        <v>61.107438016528924</v>
      </c>
      <c r="H403" s="7" t="s">
        <v>1878</v>
      </c>
      <c r="I403" s="5">
        <v>73.94</v>
      </c>
      <c r="J403" s="6">
        <v>565</v>
      </c>
      <c r="K403" s="6">
        <v>39.799999999999997</v>
      </c>
      <c r="L403" s="6">
        <v>63.1</v>
      </c>
      <c r="M403" s="6">
        <v>245.3</v>
      </c>
      <c r="N403" s="6">
        <v>254.3</v>
      </c>
      <c r="P403" s="14">
        <v>-0.28799999999999998</v>
      </c>
      <c r="Q403" s="5">
        <v>1.21</v>
      </c>
      <c r="S403" s="4" t="s">
        <v>2</v>
      </c>
    </row>
    <row r="404" spans="1:19" ht="96" x14ac:dyDescent="0.15">
      <c r="A404" s="1" t="s">
        <v>1877</v>
      </c>
      <c r="B404" s="12" t="s">
        <v>5</v>
      </c>
      <c r="C404" s="11" t="s">
        <v>1876</v>
      </c>
      <c r="D404" s="10">
        <f t="shared" si="20"/>
        <v>558.29999999999995</v>
      </c>
      <c r="E404" s="9">
        <f t="shared" si="21"/>
        <v>-1.01875</v>
      </c>
      <c r="F404" s="8">
        <f t="shared" si="22"/>
        <v>-6.8503067484662568</v>
      </c>
      <c r="G404" s="8">
        <f t="shared" si="23"/>
        <v>-7.3627450980392153</v>
      </c>
      <c r="H404" s="7" t="s">
        <v>1875</v>
      </c>
      <c r="I404" s="5">
        <v>7.51</v>
      </c>
      <c r="J404" s="6">
        <v>558.29999999999995</v>
      </c>
      <c r="K404" s="6">
        <v>-70.8</v>
      </c>
      <c r="L404" s="6">
        <v>-81.5</v>
      </c>
      <c r="M404" s="6">
        <v>69.099999999999994</v>
      </c>
      <c r="N404" s="6">
        <v>80</v>
      </c>
      <c r="P404" s="14">
        <v>-0.875</v>
      </c>
      <c r="Q404" s="5">
        <v>-1.02</v>
      </c>
      <c r="S404" s="4" t="s">
        <v>2</v>
      </c>
    </row>
    <row r="405" spans="1:19" ht="72" x14ac:dyDescent="0.15">
      <c r="A405" s="1" t="s">
        <v>1874</v>
      </c>
      <c r="B405" s="12" t="s">
        <v>5</v>
      </c>
      <c r="C405" s="11" t="s">
        <v>1873</v>
      </c>
      <c r="D405" s="10">
        <f t="shared" si="20"/>
        <v>553.9</v>
      </c>
      <c r="E405" s="9" t="e">
        <f t="shared" si="21"/>
        <v>#DIV/0!</v>
      </c>
      <c r="F405" s="8">
        <f t="shared" si="22"/>
        <v>-3.1083052749719418</v>
      </c>
      <c r="G405" s="8">
        <f t="shared" si="23"/>
        <v>-5.5320855614973263</v>
      </c>
      <c r="H405" s="7" t="s">
        <v>1872</v>
      </c>
      <c r="I405" s="5">
        <v>20.69</v>
      </c>
      <c r="J405" s="6">
        <v>553.9</v>
      </c>
      <c r="K405" s="13">
        <v>0</v>
      </c>
      <c r="L405" s="6">
        <v>-178.2</v>
      </c>
      <c r="M405" s="13">
        <v>0</v>
      </c>
      <c r="N405" s="13">
        <v>0</v>
      </c>
      <c r="P405" s="5">
        <v>-4.18</v>
      </c>
      <c r="Q405" s="5">
        <v>-3.74</v>
      </c>
      <c r="S405" s="4" t="s">
        <v>2</v>
      </c>
    </row>
    <row r="406" spans="1:19" ht="108" x14ac:dyDescent="0.15">
      <c r="A406" s="1" t="s">
        <v>1871</v>
      </c>
      <c r="B406" s="12" t="s">
        <v>5</v>
      </c>
      <c r="C406" s="11" t="s">
        <v>1870</v>
      </c>
      <c r="D406" s="10">
        <f t="shared" si="20"/>
        <v>550.4</v>
      </c>
      <c r="E406" s="9">
        <f t="shared" si="21"/>
        <v>-1.5156646909398814</v>
      </c>
      <c r="F406" s="8">
        <f t="shared" si="22"/>
        <v>-3.0748603351955306</v>
      </c>
      <c r="G406" s="8">
        <f t="shared" si="23"/>
        <v>-5.6553030303030303</v>
      </c>
      <c r="H406" s="7" t="s">
        <v>1869</v>
      </c>
      <c r="I406" s="5">
        <v>14.93</v>
      </c>
      <c r="J406" s="6">
        <v>550.4</v>
      </c>
      <c r="K406" s="6">
        <v>-123.8</v>
      </c>
      <c r="L406" s="6">
        <v>-179</v>
      </c>
      <c r="M406" s="6">
        <v>150.1</v>
      </c>
      <c r="N406" s="6">
        <v>118.1</v>
      </c>
      <c r="P406" s="5">
        <v>-1.77</v>
      </c>
      <c r="Q406" s="5">
        <v>-2.64</v>
      </c>
      <c r="S406" s="4" t="s">
        <v>2</v>
      </c>
    </row>
    <row r="407" spans="1:19" ht="72" x14ac:dyDescent="0.15">
      <c r="A407" s="1" t="s">
        <v>1868</v>
      </c>
      <c r="B407" s="12" t="s">
        <v>9</v>
      </c>
      <c r="C407" s="11" t="s">
        <v>1867</v>
      </c>
      <c r="D407" s="10">
        <f t="shared" si="20"/>
        <v>548.79999999999995</v>
      </c>
      <c r="E407" s="9">
        <f t="shared" si="21"/>
        <v>-4.6052631578947366E-2</v>
      </c>
      <c r="F407" s="8">
        <f t="shared" si="22"/>
        <v>-49</v>
      </c>
      <c r="G407" s="8">
        <f t="shared" si="23"/>
        <v>-4.1702898550724639</v>
      </c>
      <c r="H407" s="7" t="s">
        <v>1866</v>
      </c>
      <c r="I407" s="5">
        <v>11.51</v>
      </c>
      <c r="J407" s="6">
        <v>548.79999999999995</v>
      </c>
      <c r="K407" s="6">
        <v>-139.19999999999999</v>
      </c>
      <c r="L407" s="6">
        <v>-11.2</v>
      </c>
      <c r="M407" s="6">
        <v>161.30000000000001</v>
      </c>
      <c r="N407" s="6">
        <v>243.2</v>
      </c>
      <c r="P407" s="5">
        <v>-3.46</v>
      </c>
      <c r="Q407" s="5">
        <v>-2.76</v>
      </c>
      <c r="S407" s="4" t="s">
        <v>2</v>
      </c>
    </row>
    <row r="408" spans="1:19" ht="96" x14ac:dyDescent="0.15">
      <c r="A408" s="1" t="s">
        <v>1865</v>
      </c>
      <c r="B408" s="12" t="s">
        <v>5</v>
      </c>
      <c r="C408" s="11" t="s">
        <v>1864</v>
      </c>
      <c r="D408" s="10">
        <f t="shared" si="20"/>
        <v>545.5</v>
      </c>
      <c r="E408" s="9" t="e">
        <f t="shared" si="21"/>
        <v>#VALUE!</v>
      </c>
      <c r="F408" s="8" t="e">
        <f t="shared" si="22"/>
        <v>#VALUE!</v>
      </c>
      <c r="G408" s="8">
        <f t="shared" si="23"/>
        <v>-5.2865497076023384</v>
      </c>
      <c r="H408" s="7" t="s">
        <v>1863</v>
      </c>
      <c r="I408" s="5">
        <v>9.0399999999999991</v>
      </c>
      <c r="J408" s="6">
        <v>545.5</v>
      </c>
      <c r="K408" s="6">
        <v>-112.9</v>
      </c>
      <c r="L408" s="15" t="s">
        <v>27</v>
      </c>
      <c r="M408" s="13">
        <v>0</v>
      </c>
      <c r="N408" s="13">
        <v>0</v>
      </c>
      <c r="P408" s="5">
        <v>-2.4500000000000002</v>
      </c>
      <c r="Q408" s="5">
        <v>-1.71</v>
      </c>
      <c r="S408" s="4" t="s">
        <v>2</v>
      </c>
    </row>
    <row r="409" spans="1:19" ht="84" x14ac:dyDescent="0.15">
      <c r="A409" s="1" t="s">
        <v>1862</v>
      </c>
      <c r="B409" s="12" t="s">
        <v>5</v>
      </c>
      <c r="C409" s="11" t="s">
        <v>1861</v>
      </c>
      <c r="D409" s="10">
        <f t="shared" si="20"/>
        <v>527.1</v>
      </c>
      <c r="E409" s="9">
        <f t="shared" si="21"/>
        <v>-53.758865248226954</v>
      </c>
      <c r="F409" s="8">
        <f t="shared" si="22"/>
        <v>-1.7384564643799474</v>
      </c>
      <c r="G409" s="8">
        <f t="shared" si="23"/>
        <v>-3.7891566265060241</v>
      </c>
      <c r="H409" s="7" t="s">
        <v>1860</v>
      </c>
      <c r="I409" s="5">
        <v>6.29</v>
      </c>
      <c r="J409" s="6">
        <v>527.1</v>
      </c>
      <c r="K409" s="6">
        <v>-320.5</v>
      </c>
      <c r="L409" s="6">
        <v>-303.2</v>
      </c>
      <c r="M409" s="5">
        <v>8.36</v>
      </c>
      <c r="N409" s="5">
        <v>5.64</v>
      </c>
      <c r="P409" s="5">
        <v>-1.75</v>
      </c>
      <c r="Q409" s="5">
        <v>-1.66</v>
      </c>
      <c r="S409" s="4" t="s">
        <v>2</v>
      </c>
    </row>
    <row r="410" spans="1:19" ht="36" x14ac:dyDescent="0.15">
      <c r="A410" s="1" t="s">
        <v>1859</v>
      </c>
      <c r="B410" s="12" t="s">
        <v>5</v>
      </c>
      <c r="C410" s="11" t="s">
        <v>1858</v>
      </c>
      <c r="D410" s="10">
        <f t="shared" ref="D410:D473" si="24">J410</f>
        <v>521.5</v>
      </c>
      <c r="E410" s="9" t="e">
        <f t="shared" ref="E410:E473" si="25">L410/N410</f>
        <v>#DIV/0!</v>
      </c>
      <c r="F410" s="8">
        <f t="shared" ref="F410:F473" si="26">J410/L410</f>
        <v>-3.0092325447201382</v>
      </c>
      <c r="G410" s="8">
        <f t="shared" ref="G410:G473" si="27">I410/Q410</f>
        <v>-5.1141868512110724</v>
      </c>
      <c r="H410" s="7" t="s">
        <v>1857</v>
      </c>
      <c r="I410" s="5">
        <v>14.78</v>
      </c>
      <c r="J410" s="6">
        <v>521.5</v>
      </c>
      <c r="K410" s="6">
        <v>-141</v>
      </c>
      <c r="L410" s="6">
        <v>-173.3</v>
      </c>
      <c r="M410" s="13">
        <v>0</v>
      </c>
      <c r="N410" s="13">
        <v>0</v>
      </c>
      <c r="P410" s="5">
        <v>-2.23</v>
      </c>
      <c r="Q410" s="5">
        <v>-2.89</v>
      </c>
      <c r="S410" s="4" t="s">
        <v>2</v>
      </c>
    </row>
    <row r="411" spans="1:19" ht="108" x14ac:dyDescent="0.15">
      <c r="A411" s="1" t="s">
        <v>1856</v>
      </c>
      <c r="B411" s="12" t="s">
        <v>5</v>
      </c>
      <c r="C411" s="11" t="s">
        <v>1855</v>
      </c>
      <c r="D411" s="10">
        <f t="shared" si="24"/>
        <v>520.79999999999995</v>
      </c>
      <c r="E411" s="9" t="e">
        <f t="shared" si="25"/>
        <v>#VALUE!</v>
      </c>
      <c r="F411" s="8" t="e">
        <f t="shared" si="26"/>
        <v>#VALUE!</v>
      </c>
      <c r="G411" s="8">
        <f t="shared" si="27"/>
        <v>-3.5829383886255926</v>
      </c>
      <c r="H411" s="7" t="s">
        <v>1854</v>
      </c>
      <c r="I411" s="5">
        <v>7.56</v>
      </c>
      <c r="J411" s="6">
        <v>520.79999999999995</v>
      </c>
      <c r="K411" s="6">
        <v>-159.80000000000001</v>
      </c>
      <c r="L411" s="15" t="s">
        <v>27</v>
      </c>
      <c r="M411" s="6">
        <v>13.4</v>
      </c>
      <c r="N411" s="6">
        <v>86.3</v>
      </c>
      <c r="P411" s="5">
        <v>-3.98</v>
      </c>
      <c r="Q411" s="5">
        <v>-2.11</v>
      </c>
      <c r="S411" s="4" t="s">
        <v>2</v>
      </c>
    </row>
    <row r="412" spans="1:19" ht="84" x14ac:dyDescent="0.15">
      <c r="A412" s="1" t="s">
        <v>1853</v>
      </c>
      <c r="B412" s="12" t="s">
        <v>5</v>
      </c>
      <c r="C412" s="11" t="s">
        <v>1852</v>
      </c>
      <c r="D412" s="10">
        <f t="shared" si="24"/>
        <v>519.4</v>
      </c>
      <c r="E412" s="9">
        <f t="shared" si="25"/>
        <v>-1.9674556213017753</v>
      </c>
      <c r="F412" s="8">
        <f t="shared" si="26"/>
        <v>-7.8105263157894731</v>
      </c>
      <c r="G412" s="8">
        <f t="shared" si="27"/>
        <v>-10.747922437673131</v>
      </c>
      <c r="H412" s="7" t="s">
        <v>1851</v>
      </c>
      <c r="I412" s="5">
        <v>3.88</v>
      </c>
      <c r="J412" s="6">
        <v>519.4</v>
      </c>
      <c r="K412" s="6">
        <v>24.5</v>
      </c>
      <c r="L412" s="6">
        <v>-66.5</v>
      </c>
      <c r="M412" s="6">
        <v>113.6</v>
      </c>
      <c r="N412" s="6">
        <v>33.799999999999997</v>
      </c>
      <c r="P412" s="14">
        <v>0.24</v>
      </c>
      <c r="Q412" s="14">
        <v>-0.36099999999999999</v>
      </c>
      <c r="S412" s="4" t="s">
        <v>2</v>
      </c>
    </row>
    <row r="413" spans="1:19" ht="48" x14ac:dyDescent="0.15">
      <c r="A413" s="1" t="s">
        <v>1850</v>
      </c>
      <c r="B413" s="12" t="s">
        <v>5</v>
      </c>
      <c r="C413" s="11" t="s">
        <v>1849</v>
      </c>
      <c r="D413" s="10">
        <f t="shared" si="24"/>
        <v>511.4</v>
      </c>
      <c r="E413" s="9">
        <f t="shared" si="25"/>
        <v>0.60165975103734437</v>
      </c>
      <c r="F413" s="8">
        <f t="shared" si="26"/>
        <v>17.634482758620688</v>
      </c>
      <c r="G413" s="8">
        <f t="shared" si="27"/>
        <v>-68.427672955974842</v>
      </c>
      <c r="H413" s="7" t="s">
        <v>1848</v>
      </c>
      <c r="I413" s="5">
        <v>32.64</v>
      </c>
      <c r="J413" s="6">
        <v>511.4</v>
      </c>
      <c r="K413" s="5">
        <v>7.84</v>
      </c>
      <c r="L413" s="6">
        <v>29</v>
      </c>
      <c r="M413" s="6">
        <v>47.1</v>
      </c>
      <c r="N413" s="6">
        <v>48.2</v>
      </c>
      <c r="P413" s="14">
        <v>0.82199999999999995</v>
      </c>
      <c r="Q413" s="14">
        <v>-0.47699999999999998</v>
      </c>
      <c r="S413" s="4" t="s">
        <v>2</v>
      </c>
    </row>
    <row r="414" spans="1:19" ht="60" x14ac:dyDescent="0.15">
      <c r="A414" s="1" t="s">
        <v>1847</v>
      </c>
      <c r="B414" s="12" t="s">
        <v>5</v>
      </c>
      <c r="C414" s="11" t="s">
        <v>1846</v>
      </c>
      <c r="D414" s="10">
        <f t="shared" si="24"/>
        <v>504.2</v>
      </c>
      <c r="E414" s="9" t="e">
        <f t="shared" si="25"/>
        <v>#VALUE!</v>
      </c>
      <c r="F414" s="8" t="e">
        <f t="shared" si="26"/>
        <v>#VALUE!</v>
      </c>
      <c r="G414" s="8">
        <f t="shared" si="27"/>
        <v>-18.1796875</v>
      </c>
      <c r="H414" s="7" t="s">
        <v>1845</v>
      </c>
      <c r="I414" s="5">
        <v>23.27</v>
      </c>
      <c r="J414" s="6">
        <v>504.2</v>
      </c>
      <c r="K414" s="6">
        <v>-87.9</v>
      </c>
      <c r="L414" s="15" t="s">
        <v>27</v>
      </c>
      <c r="M414" s="6">
        <v>22</v>
      </c>
      <c r="N414" s="6">
        <v>105</v>
      </c>
      <c r="P414" s="5">
        <v>-1.43</v>
      </c>
      <c r="Q414" s="5">
        <v>-1.28</v>
      </c>
      <c r="S414" s="4" t="s">
        <v>2</v>
      </c>
    </row>
    <row r="415" spans="1:19" ht="60" x14ac:dyDescent="0.15">
      <c r="A415" s="1" t="s">
        <v>1844</v>
      </c>
      <c r="B415" s="12" t="s">
        <v>5</v>
      </c>
      <c r="C415" s="11" t="s">
        <v>1843</v>
      </c>
      <c r="D415" s="10">
        <f t="shared" si="24"/>
        <v>501.5</v>
      </c>
      <c r="E415" s="9">
        <f t="shared" si="25"/>
        <v>-7.4502369668246438</v>
      </c>
      <c r="F415" s="8">
        <f t="shared" si="26"/>
        <v>-3.190203562340967</v>
      </c>
      <c r="G415" s="8">
        <f t="shared" si="27"/>
        <v>-3.37</v>
      </c>
      <c r="H415" s="7" t="s">
        <v>1842</v>
      </c>
      <c r="I415" s="5">
        <v>3.37</v>
      </c>
      <c r="J415" s="6">
        <v>501.5</v>
      </c>
      <c r="K415" s="6">
        <v>-196.8</v>
      </c>
      <c r="L415" s="6">
        <v>-157.19999999999999</v>
      </c>
      <c r="M415" s="5">
        <v>5.98</v>
      </c>
      <c r="N415" s="6">
        <v>21.1</v>
      </c>
      <c r="P415" s="5">
        <v>-1.44</v>
      </c>
      <c r="Q415" s="5">
        <v>-1</v>
      </c>
      <c r="S415" s="4" t="s">
        <v>2</v>
      </c>
    </row>
    <row r="416" spans="1:19" ht="60" x14ac:dyDescent="0.15">
      <c r="A416" s="1" t="s">
        <v>1841</v>
      </c>
      <c r="B416" s="12" t="s">
        <v>9</v>
      </c>
      <c r="C416" s="11" t="s">
        <v>1840</v>
      </c>
      <c r="D416" s="10">
        <f t="shared" si="24"/>
        <v>490.5</v>
      </c>
      <c r="E416" s="9">
        <f t="shared" si="25"/>
        <v>-4.6896551724137927</v>
      </c>
      <c r="F416" s="8">
        <f t="shared" si="26"/>
        <v>-5.1523109243697478</v>
      </c>
      <c r="G416" s="8">
        <f t="shared" si="27"/>
        <v>-5.418181818181818</v>
      </c>
      <c r="H416" s="7" t="s">
        <v>1839</v>
      </c>
      <c r="I416" s="5">
        <v>1.49</v>
      </c>
      <c r="J416" s="6">
        <v>490.5</v>
      </c>
      <c r="K416" s="6">
        <v>-53.9</v>
      </c>
      <c r="L416" s="6">
        <v>-95.2</v>
      </c>
      <c r="M416" s="6">
        <v>70.900000000000006</v>
      </c>
      <c r="N416" s="6">
        <v>20.3</v>
      </c>
      <c r="P416" s="14">
        <v>-0.189</v>
      </c>
      <c r="Q416" s="14">
        <v>-0.27500000000000002</v>
      </c>
      <c r="S416" s="4" t="s">
        <v>2</v>
      </c>
    </row>
    <row r="417" spans="1:19" ht="84" x14ac:dyDescent="0.15">
      <c r="A417" s="1" t="s">
        <v>1838</v>
      </c>
      <c r="B417" s="12" t="s">
        <v>5</v>
      </c>
      <c r="C417" s="11" t="s">
        <v>1837</v>
      </c>
      <c r="D417" s="10">
        <f t="shared" si="24"/>
        <v>489.1</v>
      </c>
      <c r="E417" s="9">
        <f t="shared" si="25"/>
        <v>0.16873278236914602</v>
      </c>
      <c r="F417" s="8">
        <f t="shared" si="26"/>
        <v>19.963265306122452</v>
      </c>
      <c r="G417" s="8">
        <f t="shared" si="27"/>
        <v>30</v>
      </c>
      <c r="H417" s="7" t="s">
        <v>1836</v>
      </c>
      <c r="I417" s="5">
        <v>6.87</v>
      </c>
      <c r="J417" s="6">
        <v>489.1</v>
      </c>
      <c r="K417" s="6">
        <v>20.100000000000001</v>
      </c>
      <c r="L417" s="6">
        <v>24.5</v>
      </c>
      <c r="M417" s="6">
        <v>124.7</v>
      </c>
      <c r="N417" s="6">
        <v>145.19999999999999</v>
      </c>
      <c r="P417" s="14">
        <v>0.23499999999999999</v>
      </c>
      <c r="Q417" s="14">
        <v>0.22900000000000001</v>
      </c>
      <c r="S417" s="4" t="s">
        <v>2</v>
      </c>
    </row>
    <row r="418" spans="1:19" ht="60" x14ac:dyDescent="0.15">
      <c r="A418" s="1" t="s">
        <v>1835</v>
      </c>
      <c r="B418" s="12" t="s">
        <v>5</v>
      </c>
      <c r="C418" s="11" t="s">
        <v>1834</v>
      </c>
      <c r="D418" s="10">
        <f t="shared" si="24"/>
        <v>480.1</v>
      </c>
      <c r="E418" s="9">
        <f t="shared" si="25"/>
        <v>0.12294600938967136</v>
      </c>
      <c r="F418" s="8">
        <f t="shared" si="26"/>
        <v>11.458233890214798</v>
      </c>
      <c r="G418" s="8">
        <f t="shared" si="27"/>
        <v>26.043956043956044</v>
      </c>
      <c r="H418" s="7" t="s">
        <v>1833</v>
      </c>
      <c r="I418" s="5">
        <v>23.7</v>
      </c>
      <c r="J418" s="6">
        <v>480.1</v>
      </c>
      <c r="K418" s="6">
        <v>29.8</v>
      </c>
      <c r="L418" s="6">
        <v>41.9</v>
      </c>
      <c r="M418" s="6">
        <v>311.5</v>
      </c>
      <c r="N418" s="6">
        <v>340.8</v>
      </c>
      <c r="P418" s="14">
        <v>0.76700000000000002</v>
      </c>
      <c r="Q418" s="14">
        <v>0.91</v>
      </c>
      <c r="S418" s="4" t="s">
        <v>2</v>
      </c>
    </row>
    <row r="419" spans="1:19" ht="60" x14ac:dyDescent="0.15">
      <c r="A419" s="1" t="s">
        <v>1832</v>
      </c>
      <c r="B419" s="12" t="s">
        <v>5</v>
      </c>
      <c r="C419" s="11" t="s">
        <v>1831</v>
      </c>
      <c r="D419" s="10">
        <f t="shared" si="24"/>
        <v>477.5</v>
      </c>
      <c r="E419" s="9" t="e">
        <f t="shared" si="25"/>
        <v>#VALUE!</v>
      </c>
      <c r="F419" s="8" t="e">
        <f t="shared" si="26"/>
        <v>#VALUE!</v>
      </c>
      <c r="G419" s="8">
        <f t="shared" si="27"/>
        <v>-6.0855263157894735</v>
      </c>
      <c r="H419" s="7" t="s">
        <v>1830</v>
      </c>
      <c r="I419" s="5">
        <v>9.25</v>
      </c>
      <c r="J419" s="6">
        <v>477.5</v>
      </c>
      <c r="K419" s="6">
        <v>-116.4</v>
      </c>
      <c r="L419" s="15" t="s">
        <v>27</v>
      </c>
      <c r="M419" s="13">
        <v>0</v>
      </c>
      <c r="N419" s="13">
        <v>0</v>
      </c>
      <c r="P419" s="5">
        <v>-1.5</v>
      </c>
      <c r="Q419" s="5">
        <v>-1.52</v>
      </c>
      <c r="S419" s="4" t="s">
        <v>2</v>
      </c>
    </row>
    <row r="420" spans="1:19" ht="48" x14ac:dyDescent="0.15">
      <c r="A420" s="1" t="s">
        <v>1829</v>
      </c>
      <c r="B420" s="12" t="s">
        <v>9</v>
      </c>
      <c r="C420" s="11" t="s">
        <v>1828</v>
      </c>
      <c r="D420" s="10">
        <f t="shared" si="24"/>
        <v>477.4</v>
      </c>
      <c r="E420" s="9">
        <f t="shared" si="25"/>
        <v>9.4414893617021281E-2</v>
      </c>
      <c r="F420" s="8">
        <f t="shared" si="26"/>
        <v>9.6056338028169002</v>
      </c>
      <c r="G420" s="8">
        <f t="shared" si="27"/>
        <v>-0.54787234042553201</v>
      </c>
      <c r="H420" s="7" t="s">
        <v>1827</v>
      </c>
      <c r="I420" s="5">
        <v>1.03</v>
      </c>
      <c r="J420" s="6">
        <v>477.4</v>
      </c>
      <c r="K420" s="6">
        <v>21</v>
      </c>
      <c r="L420" s="6">
        <v>49.7</v>
      </c>
      <c r="M420" s="6">
        <v>505.3</v>
      </c>
      <c r="N420" s="6">
        <v>526.4</v>
      </c>
      <c r="P420" s="5">
        <v>-2.61</v>
      </c>
      <c r="Q420" s="5">
        <v>-1.88</v>
      </c>
      <c r="S420" s="4" t="s">
        <v>2</v>
      </c>
    </row>
    <row r="421" spans="1:19" ht="60" x14ac:dyDescent="0.15">
      <c r="A421" s="1" t="s">
        <v>1826</v>
      </c>
      <c r="B421" s="12" t="s">
        <v>5</v>
      </c>
      <c r="C421" s="11" t="s">
        <v>1825</v>
      </c>
      <c r="D421" s="10">
        <f t="shared" si="24"/>
        <v>475.7</v>
      </c>
      <c r="E421" s="9" t="e">
        <f t="shared" si="25"/>
        <v>#VALUE!</v>
      </c>
      <c r="F421" s="8" t="e">
        <f t="shared" si="26"/>
        <v>#VALUE!</v>
      </c>
      <c r="G421" s="8">
        <f t="shared" si="27"/>
        <v>24.925373134328357</v>
      </c>
      <c r="H421" s="7" t="s">
        <v>1824</v>
      </c>
      <c r="I421" s="5">
        <v>1.67</v>
      </c>
      <c r="J421" s="6">
        <v>475.7</v>
      </c>
      <c r="K421" s="6">
        <v>32.200000000000003</v>
      </c>
      <c r="L421" s="15" t="s">
        <v>27</v>
      </c>
      <c r="M421" s="6">
        <v>225.1</v>
      </c>
      <c r="N421" s="6">
        <v>274.5</v>
      </c>
      <c r="P421" s="14">
        <v>-6.5000000000000002E-2</v>
      </c>
      <c r="Q421" s="14">
        <v>6.7000000000000004E-2</v>
      </c>
      <c r="S421" s="4" t="s">
        <v>2</v>
      </c>
    </row>
    <row r="422" spans="1:19" ht="108" x14ac:dyDescent="0.15">
      <c r="A422" s="1" t="s">
        <v>1823</v>
      </c>
      <c r="B422" s="12" t="s">
        <v>9</v>
      </c>
      <c r="C422" s="11" t="s">
        <v>1822</v>
      </c>
      <c r="D422" s="10">
        <f t="shared" si="24"/>
        <v>469.8</v>
      </c>
      <c r="E422" s="9">
        <f t="shared" si="25"/>
        <v>2.2119669000636537E-2</v>
      </c>
      <c r="F422" s="8">
        <f t="shared" si="26"/>
        <v>67.597122302158269</v>
      </c>
      <c r="G422" s="8">
        <f t="shared" si="27"/>
        <v>-49.835390946502059</v>
      </c>
      <c r="H422" s="7" t="s">
        <v>1821</v>
      </c>
      <c r="I422" s="5">
        <v>12.11</v>
      </c>
      <c r="J422" s="6">
        <v>469.8</v>
      </c>
      <c r="K422" s="5">
        <v>-1.61</v>
      </c>
      <c r="L422" s="5">
        <v>6.95</v>
      </c>
      <c r="M422" s="6">
        <v>300.7</v>
      </c>
      <c r="N422" s="6">
        <v>314.2</v>
      </c>
      <c r="P422" s="14">
        <v>-0.78300000000000003</v>
      </c>
      <c r="Q422" s="14">
        <v>-0.24299999999999999</v>
      </c>
      <c r="S422" s="4" t="s">
        <v>2</v>
      </c>
    </row>
    <row r="423" spans="1:19" ht="60" x14ac:dyDescent="0.15">
      <c r="A423" s="1" t="s">
        <v>1820</v>
      </c>
      <c r="B423" s="12" t="s">
        <v>5</v>
      </c>
      <c r="C423" s="11" t="s">
        <v>1819</v>
      </c>
      <c r="D423" s="10">
        <f t="shared" si="24"/>
        <v>468.2</v>
      </c>
      <c r="E423" s="9" t="e">
        <f t="shared" si="25"/>
        <v>#VALUE!</v>
      </c>
      <c r="F423" s="8" t="e">
        <f t="shared" si="26"/>
        <v>#VALUE!</v>
      </c>
      <c r="G423" s="8">
        <f t="shared" si="27"/>
        <v>-12.813953488372093</v>
      </c>
      <c r="H423" s="7" t="s">
        <v>1818</v>
      </c>
      <c r="I423" s="5">
        <v>5.51</v>
      </c>
      <c r="J423" s="6">
        <v>468.2</v>
      </c>
      <c r="K423" s="15" t="s">
        <v>27</v>
      </c>
      <c r="L423" s="15" t="s">
        <v>27</v>
      </c>
      <c r="M423" s="15" t="s">
        <v>27</v>
      </c>
      <c r="N423" s="13">
        <v>0</v>
      </c>
      <c r="P423" s="14">
        <v>-0.59099999999999997</v>
      </c>
      <c r="Q423" s="14">
        <v>-0.43</v>
      </c>
      <c r="S423" s="4" t="s">
        <v>2</v>
      </c>
    </row>
    <row r="424" spans="1:19" ht="60" x14ac:dyDescent="0.15">
      <c r="A424" s="1" t="s">
        <v>1817</v>
      </c>
      <c r="B424" s="12" t="s">
        <v>5</v>
      </c>
      <c r="C424" s="11" t="s">
        <v>1816</v>
      </c>
      <c r="D424" s="10">
        <f t="shared" si="24"/>
        <v>466.5</v>
      </c>
      <c r="E424" s="9">
        <f t="shared" si="25"/>
        <v>-7.3203492276695769E-4</v>
      </c>
      <c r="F424" s="8">
        <f t="shared" si="26"/>
        <v>-1069.954128440367</v>
      </c>
      <c r="G424" s="8">
        <f t="shared" si="27"/>
        <v>-12.215384615384616</v>
      </c>
      <c r="H424" s="7" t="s">
        <v>1815</v>
      </c>
      <c r="I424" s="5">
        <v>3.97</v>
      </c>
      <c r="J424" s="6">
        <v>466.5</v>
      </c>
      <c r="K424" s="6">
        <v>-34.1</v>
      </c>
      <c r="L424" s="14">
        <v>-0.436</v>
      </c>
      <c r="M424" s="6">
        <v>461</v>
      </c>
      <c r="N424" s="6">
        <v>595.6</v>
      </c>
      <c r="P424" s="14">
        <v>-0.63900000000000001</v>
      </c>
      <c r="Q424" s="14">
        <v>-0.32500000000000001</v>
      </c>
      <c r="S424" s="4" t="s">
        <v>2</v>
      </c>
    </row>
    <row r="425" spans="1:19" ht="96" x14ac:dyDescent="0.15">
      <c r="A425" s="1" t="s">
        <v>1814</v>
      </c>
      <c r="B425" s="12" t="s">
        <v>5</v>
      </c>
      <c r="C425" s="11" t="s">
        <v>1813</v>
      </c>
      <c r="D425" s="10">
        <f t="shared" si="24"/>
        <v>466.3</v>
      </c>
      <c r="E425" s="9">
        <f t="shared" si="25"/>
        <v>2.0360448124695566E-2</v>
      </c>
      <c r="F425" s="8">
        <f t="shared" si="26"/>
        <v>111.55502392344499</v>
      </c>
      <c r="G425" s="8">
        <f t="shared" si="27"/>
        <v>-183.33333333333334</v>
      </c>
      <c r="H425" s="7" t="s">
        <v>1812</v>
      </c>
      <c r="I425" s="5">
        <v>5.5</v>
      </c>
      <c r="J425" s="6">
        <v>466.3</v>
      </c>
      <c r="K425" s="6">
        <v>-26.9</v>
      </c>
      <c r="L425" s="5">
        <v>4.18</v>
      </c>
      <c r="M425" s="6">
        <v>196.8</v>
      </c>
      <c r="N425" s="6">
        <v>205.3</v>
      </c>
      <c r="P425" s="14">
        <v>-0.108</v>
      </c>
      <c r="Q425" s="14">
        <v>-0.03</v>
      </c>
      <c r="S425" s="4" t="s">
        <v>2</v>
      </c>
    </row>
    <row r="426" spans="1:19" ht="60" x14ac:dyDescent="0.15">
      <c r="A426" s="1" t="s">
        <v>1811</v>
      </c>
      <c r="B426" s="12" t="s">
        <v>5</v>
      </c>
      <c r="C426" s="11" t="s">
        <v>1810</v>
      </c>
      <c r="D426" s="10">
        <f t="shared" si="24"/>
        <v>465.5</v>
      </c>
      <c r="E426" s="9">
        <f t="shared" si="25"/>
        <v>-1.1248164464023496</v>
      </c>
      <c r="F426" s="8">
        <f t="shared" si="26"/>
        <v>-6.0770234986945173</v>
      </c>
      <c r="G426" s="8">
        <f t="shared" si="27"/>
        <v>-3.4918276374442794</v>
      </c>
      <c r="H426" s="7" t="s">
        <v>1809</v>
      </c>
      <c r="I426" s="5">
        <v>2.35</v>
      </c>
      <c r="J426" s="6">
        <v>465.5</v>
      </c>
      <c r="K426" s="6">
        <v>-60.5</v>
      </c>
      <c r="L426" s="6">
        <v>-76.599999999999994</v>
      </c>
      <c r="M426" s="6">
        <v>50</v>
      </c>
      <c r="N426" s="6">
        <v>68.099999999999994</v>
      </c>
      <c r="P426" s="14">
        <v>-0.45100000000000001</v>
      </c>
      <c r="Q426" s="14">
        <v>-0.67300000000000004</v>
      </c>
      <c r="S426" s="4" t="s">
        <v>2</v>
      </c>
    </row>
    <row r="427" spans="1:19" ht="48" x14ac:dyDescent="0.15">
      <c r="A427" s="1" t="s">
        <v>1808</v>
      </c>
      <c r="B427" s="12" t="s">
        <v>5</v>
      </c>
      <c r="C427" s="11" t="s">
        <v>1807</v>
      </c>
      <c r="D427" s="10">
        <f t="shared" si="24"/>
        <v>464.2</v>
      </c>
      <c r="E427" s="9" t="e">
        <f t="shared" si="25"/>
        <v>#VALUE!</v>
      </c>
      <c r="F427" s="8" t="e">
        <f t="shared" si="26"/>
        <v>#VALUE!</v>
      </c>
      <c r="G427" s="8" t="e">
        <f t="shared" si="27"/>
        <v>#VALUE!</v>
      </c>
      <c r="H427" s="7" t="s">
        <v>1806</v>
      </c>
      <c r="I427" s="5">
        <v>7.96</v>
      </c>
      <c r="J427" s="6">
        <v>464.2</v>
      </c>
      <c r="K427" s="5">
        <v>-3.98</v>
      </c>
      <c r="L427" s="15" t="s">
        <v>27</v>
      </c>
      <c r="M427" s="6">
        <v>128.9</v>
      </c>
      <c r="N427" s="15" t="s">
        <v>27</v>
      </c>
      <c r="P427" s="5">
        <v>-1.27</v>
      </c>
      <c r="Q427" s="15" t="s">
        <v>27</v>
      </c>
      <c r="S427" s="4" t="s">
        <v>2</v>
      </c>
    </row>
    <row r="428" spans="1:19" ht="60" x14ac:dyDescent="0.15">
      <c r="A428" s="1" t="s">
        <v>1805</v>
      </c>
      <c r="B428" s="12" t="s">
        <v>16</v>
      </c>
      <c r="C428" s="11" t="s">
        <v>1804</v>
      </c>
      <c r="D428" s="10">
        <f t="shared" si="24"/>
        <v>460.8</v>
      </c>
      <c r="E428" s="9" t="e">
        <f t="shared" si="25"/>
        <v>#VALUE!</v>
      </c>
      <c r="F428" s="8" t="e">
        <f t="shared" si="26"/>
        <v>#VALUE!</v>
      </c>
      <c r="G428" s="8" t="e">
        <f t="shared" si="27"/>
        <v>#VALUE!</v>
      </c>
      <c r="H428" s="7" t="s">
        <v>1803</v>
      </c>
      <c r="I428" s="14">
        <v>0.44900000000000001</v>
      </c>
      <c r="J428" s="6">
        <v>460.8</v>
      </c>
      <c r="K428" s="6">
        <v>-28.5</v>
      </c>
      <c r="L428" s="15" t="s">
        <v>27</v>
      </c>
      <c r="M428" s="6">
        <v>13.3</v>
      </c>
      <c r="N428" s="15" t="s">
        <v>27</v>
      </c>
      <c r="P428" s="6">
        <v>-1445.9</v>
      </c>
      <c r="Q428" s="15" t="s">
        <v>27</v>
      </c>
      <c r="S428" s="4" t="s">
        <v>2</v>
      </c>
    </row>
    <row r="429" spans="1:19" ht="72" x14ac:dyDescent="0.15">
      <c r="A429" s="1" t="s">
        <v>1802</v>
      </c>
      <c r="B429" s="12" t="s">
        <v>5</v>
      </c>
      <c r="C429" s="11" t="s">
        <v>1801</v>
      </c>
      <c r="D429" s="10">
        <f t="shared" si="24"/>
        <v>460.7</v>
      </c>
      <c r="E429" s="9">
        <f t="shared" si="25"/>
        <v>9.6206491982792339E-2</v>
      </c>
      <c r="F429" s="8">
        <f t="shared" si="26"/>
        <v>18.727642276422763</v>
      </c>
      <c r="G429" s="8">
        <f t="shared" si="27"/>
        <v>-12.659090909090908</v>
      </c>
      <c r="H429" s="7" t="s">
        <v>1800</v>
      </c>
      <c r="I429" s="5">
        <v>16.71</v>
      </c>
      <c r="J429" s="6">
        <v>460.7</v>
      </c>
      <c r="K429" s="6">
        <v>-12.5</v>
      </c>
      <c r="L429" s="6">
        <v>24.6</v>
      </c>
      <c r="M429" s="6">
        <v>227.4</v>
      </c>
      <c r="N429" s="6">
        <v>255.7</v>
      </c>
      <c r="P429" s="5">
        <v>-1.95</v>
      </c>
      <c r="Q429" s="5">
        <v>-1.32</v>
      </c>
      <c r="S429" s="4" t="s">
        <v>2</v>
      </c>
    </row>
    <row r="430" spans="1:19" ht="48" x14ac:dyDescent="0.15">
      <c r="A430" s="1" t="s">
        <v>1799</v>
      </c>
      <c r="B430" s="12" t="s">
        <v>5</v>
      </c>
      <c r="C430" s="11" t="s">
        <v>1798</v>
      </c>
      <c r="D430" s="10">
        <f t="shared" si="24"/>
        <v>457.9</v>
      </c>
      <c r="E430" s="9" t="e">
        <f t="shared" si="25"/>
        <v>#VALUE!</v>
      </c>
      <c r="F430" s="8" t="e">
        <f t="shared" si="26"/>
        <v>#VALUE!</v>
      </c>
      <c r="G430" s="8">
        <f t="shared" si="27"/>
        <v>-3.165492957746479</v>
      </c>
      <c r="H430" s="7" t="s">
        <v>1797</v>
      </c>
      <c r="I430" s="5">
        <v>8.99</v>
      </c>
      <c r="J430" s="6">
        <v>457.9</v>
      </c>
      <c r="K430" s="6">
        <v>-313</v>
      </c>
      <c r="L430" s="15" t="s">
        <v>27</v>
      </c>
      <c r="M430" s="13">
        <v>0</v>
      </c>
      <c r="N430" s="6">
        <v>35.299999999999997</v>
      </c>
      <c r="P430" s="5">
        <v>-3.47</v>
      </c>
      <c r="Q430" s="5">
        <v>-2.84</v>
      </c>
      <c r="S430" s="4" t="s">
        <v>2</v>
      </c>
    </row>
    <row r="431" spans="1:19" ht="48" x14ac:dyDescent="0.15">
      <c r="A431" s="1" t="s">
        <v>1796</v>
      </c>
      <c r="B431" s="12" t="s">
        <v>5</v>
      </c>
      <c r="C431" s="11" t="s">
        <v>1795</v>
      </c>
      <c r="D431" s="10">
        <f t="shared" si="24"/>
        <v>454.9</v>
      </c>
      <c r="E431" s="9">
        <f t="shared" si="25"/>
        <v>-0.51097617935544137</v>
      </c>
      <c r="F431" s="8">
        <f t="shared" si="26"/>
        <v>-4.1581352833638023</v>
      </c>
      <c r="G431" s="8">
        <f t="shared" si="27"/>
        <v>-14.64226289517471</v>
      </c>
      <c r="H431" s="7" t="s">
        <v>1794</v>
      </c>
      <c r="I431" s="5">
        <v>8.8000000000000007</v>
      </c>
      <c r="J431" s="6">
        <v>454.9</v>
      </c>
      <c r="K431" s="6">
        <v>-162.4</v>
      </c>
      <c r="L431" s="6">
        <v>-109.4</v>
      </c>
      <c r="M431" s="6">
        <v>133.69999999999999</v>
      </c>
      <c r="N431" s="6">
        <v>214.1</v>
      </c>
      <c r="P431" s="5">
        <v>-1.48</v>
      </c>
      <c r="Q431" s="14">
        <v>-0.60099999999999998</v>
      </c>
      <c r="S431" s="4" t="s">
        <v>2</v>
      </c>
    </row>
    <row r="432" spans="1:19" ht="48" x14ac:dyDescent="0.15">
      <c r="A432" s="1" t="s">
        <v>1793</v>
      </c>
      <c r="B432" s="12" t="s">
        <v>5</v>
      </c>
      <c r="C432" s="11" t="s">
        <v>1792</v>
      </c>
      <c r="D432" s="10">
        <f t="shared" si="24"/>
        <v>448</v>
      </c>
      <c r="E432" s="9">
        <f t="shared" si="25"/>
        <v>0.33081285444234404</v>
      </c>
      <c r="F432" s="8">
        <f t="shared" si="26"/>
        <v>12.8</v>
      </c>
      <c r="G432" s="8">
        <f t="shared" si="27"/>
        <v>16.99097291875627</v>
      </c>
      <c r="H432" s="7" t="s">
        <v>1791</v>
      </c>
      <c r="I432" s="5">
        <v>16.940000000000001</v>
      </c>
      <c r="J432" s="6">
        <v>448</v>
      </c>
      <c r="K432" s="5">
        <v>4.72</v>
      </c>
      <c r="L432" s="6">
        <v>35</v>
      </c>
      <c r="M432" s="6">
        <v>70.3</v>
      </c>
      <c r="N432" s="6">
        <v>105.8</v>
      </c>
      <c r="P432" s="14">
        <v>-0.25900000000000001</v>
      </c>
      <c r="Q432" s="14">
        <v>0.997</v>
      </c>
      <c r="S432" s="4" t="s">
        <v>2</v>
      </c>
    </row>
    <row r="433" spans="1:19" ht="48" x14ac:dyDescent="0.15">
      <c r="A433" s="1" t="s">
        <v>1790</v>
      </c>
      <c r="B433" s="12" t="s">
        <v>5</v>
      </c>
      <c r="C433" s="11" t="s">
        <v>1789</v>
      </c>
      <c r="D433" s="10">
        <f t="shared" si="24"/>
        <v>446.8</v>
      </c>
      <c r="E433" s="9">
        <f t="shared" si="25"/>
        <v>0.10433145009416196</v>
      </c>
      <c r="F433" s="8">
        <f t="shared" si="26"/>
        <v>16.129963898916969</v>
      </c>
      <c r="G433" s="8">
        <f t="shared" si="27"/>
        <v>34.210526315789473</v>
      </c>
      <c r="H433" s="7" t="s">
        <v>1788</v>
      </c>
      <c r="I433" s="5">
        <v>3.25</v>
      </c>
      <c r="J433" s="6">
        <v>446.8</v>
      </c>
      <c r="K433" s="5">
        <v>3.35</v>
      </c>
      <c r="L433" s="6">
        <v>27.7</v>
      </c>
      <c r="M433" s="6">
        <v>214.6</v>
      </c>
      <c r="N433" s="6">
        <v>265.5</v>
      </c>
      <c r="P433" s="14">
        <v>2.5000000000000001E-2</v>
      </c>
      <c r="Q433" s="14">
        <v>9.5000000000000001E-2</v>
      </c>
      <c r="S433" s="4" t="s">
        <v>2</v>
      </c>
    </row>
    <row r="434" spans="1:19" ht="72" x14ac:dyDescent="0.15">
      <c r="A434" s="1" t="s">
        <v>1787</v>
      </c>
      <c r="B434" s="12" t="s">
        <v>143</v>
      </c>
      <c r="C434" s="11" t="s">
        <v>1786</v>
      </c>
      <c r="D434" s="10">
        <f t="shared" si="24"/>
        <v>444.8</v>
      </c>
      <c r="E434" s="9">
        <f t="shared" si="25"/>
        <v>-1.2055606198723792</v>
      </c>
      <c r="F434" s="8">
        <f t="shared" si="26"/>
        <v>-1.6816635160680529</v>
      </c>
      <c r="G434" s="8">
        <f t="shared" si="27"/>
        <v>-4.37890625</v>
      </c>
      <c r="H434" s="7" t="s">
        <v>1785</v>
      </c>
      <c r="I434" s="5">
        <v>11.21</v>
      </c>
      <c r="J434" s="6">
        <v>444.8</v>
      </c>
      <c r="K434" s="6">
        <v>-239</v>
      </c>
      <c r="L434" s="6">
        <v>-264.5</v>
      </c>
      <c r="M434" s="6">
        <v>104</v>
      </c>
      <c r="N434" s="6">
        <v>219.4</v>
      </c>
      <c r="P434" s="5">
        <v>-2.48</v>
      </c>
      <c r="Q434" s="5">
        <v>-2.56</v>
      </c>
      <c r="S434" s="4" t="s">
        <v>2</v>
      </c>
    </row>
    <row r="435" spans="1:19" ht="96" x14ac:dyDescent="0.15">
      <c r="A435" s="1" t="s">
        <v>1784</v>
      </c>
      <c r="B435" s="12" t="s">
        <v>5</v>
      </c>
      <c r="C435" s="11" t="s">
        <v>1783</v>
      </c>
      <c r="D435" s="10">
        <f t="shared" si="24"/>
        <v>443</v>
      </c>
      <c r="E435" s="9">
        <f t="shared" si="25"/>
        <v>0.20451977401129945</v>
      </c>
      <c r="F435" s="8">
        <f t="shared" si="26"/>
        <v>6.1187845303867396</v>
      </c>
      <c r="G435" s="8">
        <f t="shared" si="27"/>
        <v>8.9735682819383271</v>
      </c>
      <c r="H435" s="7" t="s">
        <v>1782</v>
      </c>
      <c r="I435" s="5">
        <v>20.37</v>
      </c>
      <c r="J435" s="6">
        <v>443</v>
      </c>
      <c r="K435" s="6">
        <v>46.3</v>
      </c>
      <c r="L435" s="6">
        <v>72.400000000000006</v>
      </c>
      <c r="M435" s="6">
        <v>347.3</v>
      </c>
      <c r="N435" s="6">
        <v>354</v>
      </c>
      <c r="P435" s="14">
        <v>0.24199999999999999</v>
      </c>
      <c r="Q435" s="5">
        <v>2.27</v>
      </c>
      <c r="S435" s="4" t="s">
        <v>2</v>
      </c>
    </row>
    <row r="436" spans="1:19" ht="48" x14ac:dyDescent="0.15">
      <c r="A436" s="1" t="s">
        <v>1781</v>
      </c>
      <c r="B436" s="12" t="s">
        <v>9</v>
      </c>
      <c r="C436" s="11" t="s">
        <v>1780</v>
      </c>
      <c r="D436" s="10">
        <f t="shared" si="24"/>
        <v>442.2</v>
      </c>
      <c r="E436" s="9">
        <f t="shared" si="25"/>
        <v>-0.1421161825726141</v>
      </c>
      <c r="F436" s="8">
        <f t="shared" si="26"/>
        <v>-32.277372262773724</v>
      </c>
      <c r="G436" s="8">
        <f t="shared" si="27"/>
        <v>-19.665653495440729</v>
      </c>
      <c r="H436" s="7" t="s">
        <v>1779</v>
      </c>
      <c r="I436" s="5">
        <v>12.94</v>
      </c>
      <c r="J436" s="6">
        <v>442.2</v>
      </c>
      <c r="K436" s="6">
        <v>-18</v>
      </c>
      <c r="L436" s="6">
        <v>-13.7</v>
      </c>
      <c r="M436" s="6">
        <v>94.9</v>
      </c>
      <c r="N436" s="6">
        <v>96.4</v>
      </c>
      <c r="P436" s="14">
        <v>-0.753</v>
      </c>
      <c r="Q436" s="14">
        <v>-0.65800000000000003</v>
      </c>
      <c r="S436" s="4" t="s">
        <v>2</v>
      </c>
    </row>
    <row r="437" spans="1:19" ht="48" x14ac:dyDescent="0.15">
      <c r="A437" s="1" t="s">
        <v>1778</v>
      </c>
      <c r="B437" s="12" t="s">
        <v>9</v>
      </c>
      <c r="C437" s="11" t="s">
        <v>1777</v>
      </c>
      <c r="D437" s="10">
        <f t="shared" si="24"/>
        <v>437</v>
      </c>
      <c r="E437" s="9">
        <f t="shared" si="25"/>
        <v>-0.98888888888888882</v>
      </c>
      <c r="F437" s="8">
        <f t="shared" si="26"/>
        <v>-16.367041198501873</v>
      </c>
      <c r="G437" s="8">
        <f t="shared" si="27"/>
        <v>-27.796178343949045</v>
      </c>
      <c r="H437" s="7" t="s">
        <v>1776</v>
      </c>
      <c r="I437" s="5">
        <v>21.82</v>
      </c>
      <c r="J437" s="6">
        <v>437</v>
      </c>
      <c r="K437" s="5">
        <v>-5.0199999999999996</v>
      </c>
      <c r="L437" s="6">
        <v>-26.7</v>
      </c>
      <c r="M437" s="6">
        <v>37</v>
      </c>
      <c r="N437" s="6">
        <v>27</v>
      </c>
      <c r="P437" s="5">
        <v>4.07</v>
      </c>
      <c r="Q437" s="14">
        <v>-0.78500000000000003</v>
      </c>
      <c r="S437" s="4" t="s">
        <v>2</v>
      </c>
    </row>
    <row r="438" spans="1:19" ht="60" x14ac:dyDescent="0.15">
      <c r="A438" s="1" t="s">
        <v>1775</v>
      </c>
      <c r="B438" s="12" t="s">
        <v>5</v>
      </c>
      <c r="C438" s="11" t="s">
        <v>1774</v>
      </c>
      <c r="D438" s="10">
        <f t="shared" si="24"/>
        <v>436.1</v>
      </c>
      <c r="E438" s="9">
        <f t="shared" si="25"/>
        <v>-0.21244635193133046</v>
      </c>
      <c r="F438" s="8">
        <f t="shared" si="26"/>
        <v>-44.050505050505052</v>
      </c>
      <c r="G438" s="8">
        <f t="shared" si="27"/>
        <v>-20.43708609271523</v>
      </c>
      <c r="H438" s="7" t="s">
        <v>1773</v>
      </c>
      <c r="I438" s="5">
        <v>15.43</v>
      </c>
      <c r="J438" s="6">
        <v>436.1</v>
      </c>
      <c r="K438" s="6">
        <v>-22</v>
      </c>
      <c r="L438" s="5">
        <v>-9.9</v>
      </c>
      <c r="M438" s="6">
        <v>34.299999999999997</v>
      </c>
      <c r="N438" s="6">
        <v>46.6</v>
      </c>
      <c r="P438" s="14">
        <v>-0.82599999999999996</v>
      </c>
      <c r="Q438" s="14">
        <v>-0.755</v>
      </c>
      <c r="S438" s="4" t="s">
        <v>2</v>
      </c>
    </row>
    <row r="439" spans="1:19" ht="60" x14ac:dyDescent="0.15">
      <c r="A439" s="1" t="s">
        <v>1772</v>
      </c>
      <c r="B439" s="12" t="s">
        <v>5</v>
      </c>
      <c r="C439" s="11" t="s">
        <v>1771</v>
      </c>
      <c r="D439" s="10">
        <f t="shared" si="24"/>
        <v>435.8</v>
      </c>
      <c r="E439" s="9">
        <f t="shared" si="25"/>
        <v>-11.159250585480093</v>
      </c>
      <c r="F439" s="8">
        <f t="shared" si="26"/>
        <v>-0.91458551941238198</v>
      </c>
      <c r="G439" s="8">
        <f t="shared" si="27"/>
        <v>-2.1969696969696968</v>
      </c>
      <c r="H439" s="7" t="s">
        <v>1770</v>
      </c>
      <c r="I439" s="5">
        <v>8.6999999999999993</v>
      </c>
      <c r="J439" s="6">
        <v>435.8</v>
      </c>
      <c r="K439" s="6">
        <v>-466.3</v>
      </c>
      <c r="L439" s="6">
        <v>-476.5</v>
      </c>
      <c r="M439" s="6">
        <v>57.5</v>
      </c>
      <c r="N439" s="6">
        <v>42.7</v>
      </c>
      <c r="P439" s="5">
        <v>-4.25</v>
      </c>
      <c r="Q439" s="5">
        <v>-3.96</v>
      </c>
      <c r="S439" s="4" t="s">
        <v>2</v>
      </c>
    </row>
    <row r="440" spans="1:19" ht="48" x14ac:dyDescent="0.15">
      <c r="A440" s="1" t="s">
        <v>1769</v>
      </c>
      <c r="B440" s="12" t="s">
        <v>1276</v>
      </c>
      <c r="C440" s="11" t="s">
        <v>1768</v>
      </c>
      <c r="D440" s="10">
        <f t="shared" si="24"/>
        <v>428.1</v>
      </c>
      <c r="E440" s="9" t="e">
        <f t="shared" si="25"/>
        <v>#VALUE!</v>
      </c>
      <c r="F440" s="8" t="e">
        <f t="shared" si="26"/>
        <v>#VALUE!</v>
      </c>
      <c r="G440" s="8" t="e">
        <f t="shared" si="27"/>
        <v>#VALUE!</v>
      </c>
      <c r="H440" s="7" t="s">
        <v>1767</v>
      </c>
      <c r="I440" s="5">
        <v>7.32</v>
      </c>
      <c r="J440" s="6">
        <v>428.1</v>
      </c>
      <c r="K440" s="6">
        <v>-31.9</v>
      </c>
      <c r="L440" s="15" t="s">
        <v>27</v>
      </c>
      <c r="M440" s="5">
        <v>5.05</v>
      </c>
      <c r="N440" s="15" t="s">
        <v>27</v>
      </c>
      <c r="P440" s="5">
        <v>-1.94</v>
      </c>
      <c r="Q440" s="15" t="s">
        <v>27</v>
      </c>
      <c r="S440" s="4" t="s">
        <v>2</v>
      </c>
    </row>
    <row r="441" spans="1:19" ht="108" x14ac:dyDescent="0.15">
      <c r="A441" s="1" t="s">
        <v>1766</v>
      </c>
      <c r="B441" s="12" t="s">
        <v>5</v>
      </c>
      <c r="C441" s="11" t="s">
        <v>1765</v>
      </c>
      <c r="D441" s="10">
        <f t="shared" si="24"/>
        <v>423.4</v>
      </c>
      <c r="E441" s="9" t="e">
        <f t="shared" si="25"/>
        <v>#VALUE!</v>
      </c>
      <c r="F441" s="8" t="e">
        <f t="shared" si="26"/>
        <v>#VALUE!</v>
      </c>
      <c r="G441" s="8" t="e">
        <f t="shared" si="27"/>
        <v>#VALUE!</v>
      </c>
      <c r="H441" s="7" t="s">
        <v>1764</v>
      </c>
      <c r="I441" s="5">
        <v>15.23</v>
      </c>
      <c r="J441" s="6">
        <v>423.4</v>
      </c>
      <c r="K441" s="6">
        <v>34.5</v>
      </c>
      <c r="L441" s="15" t="s">
        <v>27</v>
      </c>
      <c r="M441" s="6">
        <v>139.1</v>
      </c>
      <c r="N441" s="15" t="s">
        <v>27</v>
      </c>
      <c r="P441" s="14">
        <v>0.71</v>
      </c>
      <c r="Q441" s="15" t="s">
        <v>27</v>
      </c>
      <c r="S441" s="4" t="s">
        <v>2</v>
      </c>
    </row>
    <row r="442" spans="1:19" ht="72" x14ac:dyDescent="0.15">
      <c r="A442" s="1" t="s">
        <v>1763</v>
      </c>
      <c r="B442" s="12" t="s">
        <v>5</v>
      </c>
      <c r="C442" s="11" t="s">
        <v>1762</v>
      </c>
      <c r="D442" s="10">
        <f t="shared" si="24"/>
        <v>420.3</v>
      </c>
      <c r="E442" s="9">
        <f t="shared" si="25"/>
        <v>0.10180412371134022</v>
      </c>
      <c r="F442" s="8">
        <f t="shared" si="26"/>
        <v>26.601265822784811</v>
      </c>
      <c r="G442" s="8">
        <f t="shared" si="27"/>
        <v>-121.55555555555556</v>
      </c>
      <c r="H442" s="7" t="s">
        <v>1761</v>
      </c>
      <c r="I442" s="5">
        <v>5.47</v>
      </c>
      <c r="J442" s="6">
        <v>420.3</v>
      </c>
      <c r="K442" s="5">
        <v>5.47</v>
      </c>
      <c r="L442" s="6">
        <v>15.8</v>
      </c>
      <c r="M442" s="6">
        <v>157.6</v>
      </c>
      <c r="N442" s="6">
        <v>155.19999999999999</v>
      </c>
      <c r="P442" s="14">
        <v>-0.30099999999999999</v>
      </c>
      <c r="Q442" s="14">
        <v>-4.4999999999999998E-2</v>
      </c>
      <c r="S442" s="4" t="s">
        <v>2</v>
      </c>
    </row>
    <row r="443" spans="1:19" ht="84" x14ac:dyDescent="0.15">
      <c r="A443" s="1" t="s">
        <v>1760</v>
      </c>
      <c r="B443" s="12" t="s">
        <v>5</v>
      </c>
      <c r="C443" s="11" t="s">
        <v>1759</v>
      </c>
      <c r="D443" s="10">
        <f t="shared" si="24"/>
        <v>417.9</v>
      </c>
      <c r="E443" s="9" t="e">
        <f t="shared" si="25"/>
        <v>#DIV/0!</v>
      </c>
      <c r="F443" s="8">
        <f t="shared" si="26"/>
        <v>-2.5327272727272727</v>
      </c>
      <c r="G443" s="8">
        <f t="shared" si="27"/>
        <v>-6.0139860139860142</v>
      </c>
      <c r="H443" s="7" t="s">
        <v>1758</v>
      </c>
      <c r="I443" s="5">
        <v>2.58</v>
      </c>
      <c r="J443" s="6">
        <v>417.9</v>
      </c>
      <c r="K443" s="6">
        <v>-131.30000000000001</v>
      </c>
      <c r="L443" s="6">
        <v>-165</v>
      </c>
      <c r="M443" s="13">
        <v>0</v>
      </c>
      <c r="N443" s="13">
        <v>0</v>
      </c>
      <c r="P443" s="14">
        <v>-0.45100000000000001</v>
      </c>
      <c r="Q443" s="14">
        <v>-0.42899999999999999</v>
      </c>
      <c r="S443" s="4" t="s">
        <v>2</v>
      </c>
    </row>
    <row r="444" spans="1:19" ht="72" x14ac:dyDescent="0.15">
      <c r="A444" s="1" t="s">
        <v>1757</v>
      </c>
      <c r="B444" s="12" t="s">
        <v>16</v>
      </c>
      <c r="C444" s="11" t="s">
        <v>1756</v>
      </c>
      <c r="D444" s="10">
        <f t="shared" si="24"/>
        <v>417.4</v>
      </c>
      <c r="E444" s="9">
        <f t="shared" si="25"/>
        <v>-0.70578326782706347</v>
      </c>
      <c r="F444" s="8">
        <f t="shared" si="26"/>
        <v>-3.3206046141607</v>
      </c>
      <c r="G444" s="8">
        <f t="shared" si="27"/>
        <v>-1.7306034482758621</v>
      </c>
      <c r="H444" s="7" t="s">
        <v>1755</v>
      </c>
      <c r="I444" s="5">
        <v>8.0299999999999994</v>
      </c>
      <c r="J444" s="6">
        <v>417.4</v>
      </c>
      <c r="K444" s="6">
        <v>-271.2</v>
      </c>
      <c r="L444" s="6">
        <v>-125.7</v>
      </c>
      <c r="M444" s="6">
        <v>180.6</v>
      </c>
      <c r="N444" s="6">
        <v>178.1</v>
      </c>
      <c r="P444" s="5">
        <v>-6.21</v>
      </c>
      <c r="Q444" s="5">
        <v>-4.6399999999999997</v>
      </c>
      <c r="S444" s="4" t="s">
        <v>2</v>
      </c>
    </row>
    <row r="445" spans="1:19" ht="24" x14ac:dyDescent="0.15">
      <c r="A445" s="1" t="s">
        <v>1754</v>
      </c>
      <c r="B445" s="12" t="s">
        <v>5</v>
      </c>
      <c r="C445" s="11" t="s">
        <v>1753</v>
      </c>
      <c r="D445" s="10">
        <f t="shared" si="24"/>
        <v>417.3</v>
      </c>
      <c r="E445" s="9">
        <f t="shared" si="25"/>
        <v>-0.43567612001644057</v>
      </c>
      <c r="F445" s="8">
        <f t="shared" si="26"/>
        <v>-3.936792452830189</v>
      </c>
      <c r="G445" s="8">
        <f t="shared" si="27"/>
        <v>-10.370370370370372</v>
      </c>
      <c r="H445" s="7" t="s">
        <v>1752</v>
      </c>
      <c r="I445" s="5">
        <v>1.1200000000000001</v>
      </c>
      <c r="J445" s="6">
        <v>417.3</v>
      </c>
      <c r="K445" s="6">
        <v>-62.6</v>
      </c>
      <c r="L445" s="6">
        <v>-106</v>
      </c>
      <c r="M445" s="6">
        <v>183.4</v>
      </c>
      <c r="N445" s="6">
        <v>243.3</v>
      </c>
      <c r="P445" s="14">
        <v>-0.12</v>
      </c>
      <c r="Q445" s="14">
        <v>-0.108</v>
      </c>
      <c r="S445" s="4" t="s">
        <v>2</v>
      </c>
    </row>
    <row r="446" spans="1:19" ht="84" x14ac:dyDescent="0.15">
      <c r="A446" s="1" t="s">
        <v>1751</v>
      </c>
      <c r="B446" s="12" t="s">
        <v>9</v>
      </c>
      <c r="C446" s="11" t="s">
        <v>1750</v>
      </c>
      <c r="D446" s="10">
        <f t="shared" si="24"/>
        <v>416.5</v>
      </c>
      <c r="E446" s="9">
        <f t="shared" si="25"/>
        <v>-2.5841584158415842</v>
      </c>
      <c r="F446" s="8">
        <f t="shared" si="26"/>
        <v>-15.957854406130267</v>
      </c>
      <c r="G446" s="8">
        <f t="shared" si="27"/>
        <v>-18.98989898989899</v>
      </c>
      <c r="H446" s="7" t="s">
        <v>1749</v>
      </c>
      <c r="I446" s="5">
        <v>1.88</v>
      </c>
      <c r="J446" s="6">
        <v>416.5</v>
      </c>
      <c r="K446" s="6">
        <v>-19.7</v>
      </c>
      <c r="L446" s="6">
        <v>-26.1</v>
      </c>
      <c r="M446" s="6">
        <v>10.8</v>
      </c>
      <c r="N446" s="6">
        <v>10.1</v>
      </c>
      <c r="P446" s="14">
        <v>-0.29299999999999998</v>
      </c>
      <c r="Q446" s="14">
        <v>-9.9000000000000005E-2</v>
      </c>
      <c r="S446" s="4" t="s">
        <v>2</v>
      </c>
    </row>
    <row r="447" spans="1:19" ht="72" x14ac:dyDescent="0.15">
      <c r="A447" s="1" t="s">
        <v>1748</v>
      </c>
      <c r="B447" s="12" t="s">
        <v>16</v>
      </c>
      <c r="C447" s="11" t="s">
        <v>1747</v>
      </c>
      <c r="D447" s="10">
        <f t="shared" si="24"/>
        <v>412.3</v>
      </c>
      <c r="E447" s="9">
        <f t="shared" si="25"/>
        <v>-0.30912659470068693</v>
      </c>
      <c r="F447" s="8">
        <f t="shared" si="26"/>
        <v>-13.088888888888889</v>
      </c>
      <c r="G447" s="8">
        <f t="shared" si="27"/>
        <v>-8.8333333333333339</v>
      </c>
      <c r="H447" s="7" t="s">
        <v>1746</v>
      </c>
      <c r="I447" s="5">
        <v>2.12</v>
      </c>
      <c r="J447" s="6">
        <v>412.3</v>
      </c>
      <c r="K447" s="6">
        <v>-78.400000000000006</v>
      </c>
      <c r="L447" s="6">
        <v>-31.5</v>
      </c>
      <c r="M447" s="6">
        <v>88.4</v>
      </c>
      <c r="N447" s="6">
        <v>101.9</v>
      </c>
      <c r="P447" s="14">
        <v>-0.33700000000000002</v>
      </c>
      <c r="Q447" s="14">
        <v>-0.24</v>
      </c>
      <c r="S447" s="4" t="s">
        <v>2</v>
      </c>
    </row>
    <row r="448" spans="1:19" ht="36" x14ac:dyDescent="0.15">
      <c r="A448" s="1" t="s">
        <v>1745</v>
      </c>
      <c r="B448" s="12" t="s">
        <v>1104</v>
      </c>
      <c r="C448" s="11" t="s">
        <v>1744</v>
      </c>
      <c r="D448" s="10">
        <f t="shared" si="24"/>
        <v>380.3</v>
      </c>
      <c r="E448" s="9" t="e">
        <f t="shared" si="25"/>
        <v>#DIV/0!</v>
      </c>
      <c r="F448" s="8">
        <f t="shared" si="26"/>
        <v>-2.6744022503516178</v>
      </c>
      <c r="G448" s="8">
        <f t="shared" si="27"/>
        <v>-3.3984063745019921</v>
      </c>
      <c r="H448" s="7" t="s">
        <v>1743</v>
      </c>
      <c r="I448" s="5">
        <v>8.5299999999999994</v>
      </c>
      <c r="J448" s="6">
        <v>380.3</v>
      </c>
      <c r="K448" s="6">
        <v>-101</v>
      </c>
      <c r="L448" s="6">
        <v>-142.19999999999999</v>
      </c>
      <c r="M448" s="13">
        <v>0</v>
      </c>
      <c r="N448" s="13">
        <v>0</v>
      </c>
      <c r="P448" s="5">
        <v>-1.92</v>
      </c>
      <c r="Q448" s="5">
        <v>-2.5099999999999998</v>
      </c>
      <c r="S448" s="4" t="s">
        <v>2</v>
      </c>
    </row>
    <row r="449" spans="1:19" ht="48" x14ac:dyDescent="0.15">
      <c r="A449" s="1" t="s">
        <v>1742</v>
      </c>
      <c r="B449" s="12" t="s">
        <v>5</v>
      </c>
      <c r="C449" s="11" t="s">
        <v>1741</v>
      </c>
      <c r="D449" s="10">
        <f t="shared" si="24"/>
        <v>377.7</v>
      </c>
      <c r="E449" s="9" t="e">
        <f t="shared" si="25"/>
        <v>#VALUE!</v>
      </c>
      <c r="F449" s="8" t="e">
        <f t="shared" si="26"/>
        <v>#VALUE!</v>
      </c>
      <c r="G449" s="8">
        <f t="shared" si="27"/>
        <v>-26.896551724137932</v>
      </c>
      <c r="H449" s="7" t="s">
        <v>1740</v>
      </c>
      <c r="I449" s="5">
        <v>78</v>
      </c>
      <c r="J449" s="6">
        <v>377.7</v>
      </c>
      <c r="K449" s="13">
        <v>0</v>
      </c>
      <c r="L449" s="15" t="s">
        <v>27</v>
      </c>
      <c r="M449" s="13">
        <v>0</v>
      </c>
      <c r="N449" s="13">
        <v>0</v>
      </c>
      <c r="P449" s="5">
        <v>-2.99</v>
      </c>
      <c r="Q449" s="5">
        <v>-2.9</v>
      </c>
      <c r="S449" s="4" t="s">
        <v>2</v>
      </c>
    </row>
    <row r="450" spans="1:19" ht="60" x14ac:dyDescent="0.15">
      <c r="A450" s="1" t="s">
        <v>1739</v>
      </c>
      <c r="B450" s="12" t="s">
        <v>16</v>
      </c>
      <c r="C450" s="11" t="s">
        <v>1738</v>
      </c>
      <c r="D450" s="10">
        <f t="shared" si="24"/>
        <v>377.3</v>
      </c>
      <c r="E450" s="9">
        <f t="shared" si="25"/>
        <v>0.27756492124308219</v>
      </c>
      <c r="F450" s="8">
        <f t="shared" si="26"/>
        <v>5.78680981595092</v>
      </c>
      <c r="G450" s="8">
        <f t="shared" si="27"/>
        <v>10.703125</v>
      </c>
      <c r="H450" s="7" t="s">
        <v>1737</v>
      </c>
      <c r="I450" s="5">
        <v>2.74</v>
      </c>
      <c r="J450" s="6">
        <v>377.3</v>
      </c>
      <c r="K450" s="6">
        <v>41.8</v>
      </c>
      <c r="L450" s="6">
        <v>65.2</v>
      </c>
      <c r="M450" s="6">
        <v>242.3</v>
      </c>
      <c r="N450" s="6">
        <v>234.9</v>
      </c>
      <c r="P450" s="5">
        <v>-1.72</v>
      </c>
      <c r="Q450" s="14">
        <v>0.25600000000000001</v>
      </c>
      <c r="S450" s="4" t="s">
        <v>2</v>
      </c>
    </row>
    <row r="451" spans="1:19" ht="72" x14ac:dyDescent="0.15">
      <c r="A451" s="1" t="s">
        <v>1736</v>
      </c>
      <c r="B451" s="12" t="s">
        <v>5</v>
      </c>
      <c r="C451" s="11" t="s">
        <v>1735</v>
      </c>
      <c r="D451" s="10">
        <f t="shared" si="24"/>
        <v>376.9</v>
      </c>
      <c r="E451" s="9">
        <f t="shared" si="25"/>
        <v>-49.137168141592923</v>
      </c>
      <c r="F451" s="8">
        <f t="shared" si="26"/>
        <v>-0.8484916704187303</v>
      </c>
      <c r="G451" s="8">
        <f t="shared" si="27"/>
        <v>-2.1086142322097379</v>
      </c>
      <c r="H451" s="7" t="s">
        <v>1734</v>
      </c>
      <c r="I451" s="5">
        <v>5.63</v>
      </c>
      <c r="J451" s="6">
        <v>376.9</v>
      </c>
      <c r="K451" s="6">
        <v>-511.5</v>
      </c>
      <c r="L451" s="6">
        <v>-444.2</v>
      </c>
      <c r="M451" s="6">
        <v>16.899999999999999</v>
      </c>
      <c r="N451" s="5">
        <v>9.0399999999999991</v>
      </c>
      <c r="P451" s="5">
        <v>-3.62</v>
      </c>
      <c r="Q451" s="5">
        <v>-2.67</v>
      </c>
      <c r="S451" s="4" t="s">
        <v>2</v>
      </c>
    </row>
    <row r="452" spans="1:19" ht="84" x14ac:dyDescent="0.15">
      <c r="A452" s="1" t="s">
        <v>1733</v>
      </c>
      <c r="B452" s="12" t="s">
        <v>5</v>
      </c>
      <c r="C452" s="11" t="s">
        <v>1732</v>
      </c>
      <c r="D452" s="10">
        <f t="shared" si="24"/>
        <v>372.1</v>
      </c>
      <c r="E452" s="9" t="e">
        <f t="shared" si="25"/>
        <v>#VALUE!</v>
      </c>
      <c r="F452" s="8" t="e">
        <f t="shared" si="26"/>
        <v>#VALUE!</v>
      </c>
      <c r="G452" s="8">
        <f t="shared" si="27"/>
        <v>-5.1739130434782608</v>
      </c>
      <c r="H452" s="7" t="s">
        <v>1731</v>
      </c>
      <c r="I452" s="5">
        <v>1.19</v>
      </c>
      <c r="J452" s="6">
        <v>372.1</v>
      </c>
      <c r="K452" s="6">
        <v>-57.5</v>
      </c>
      <c r="L452" s="15" t="s">
        <v>27</v>
      </c>
      <c r="M452" s="5">
        <v>5.37</v>
      </c>
      <c r="N452" s="5">
        <v>2.5099999999999998</v>
      </c>
      <c r="P452" s="14">
        <v>-0.217</v>
      </c>
      <c r="Q452" s="14">
        <v>-0.23</v>
      </c>
      <c r="S452" s="4" t="s">
        <v>2</v>
      </c>
    </row>
    <row r="453" spans="1:19" ht="60" x14ac:dyDescent="0.15">
      <c r="A453" s="1" t="s">
        <v>1730</v>
      </c>
      <c r="B453" s="12" t="s">
        <v>9</v>
      </c>
      <c r="C453" s="11" t="s">
        <v>1729</v>
      </c>
      <c r="D453" s="10">
        <f t="shared" si="24"/>
        <v>370.7</v>
      </c>
      <c r="E453" s="9">
        <f t="shared" si="25"/>
        <v>7.4985607369027069E-2</v>
      </c>
      <c r="F453" s="8">
        <f t="shared" si="26"/>
        <v>7.115163147792706</v>
      </c>
      <c r="G453" s="8">
        <f t="shared" si="27"/>
        <v>-186.66666666666669</v>
      </c>
      <c r="H453" s="7" t="s">
        <v>1728</v>
      </c>
      <c r="I453" s="5">
        <v>1.68</v>
      </c>
      <c r="J453" s="6">
        <v>370.7</v>
      </c>
      <c r="K453" s="6">
        <v>-10.9</v>
      </c>
      <c r="L453" s="6">
        <v>52.1</v>
      </c>
      <c r="M453" s="6">
        <v>683.2</v>
      </c>
      <c r="N453" s="6">
        <v>694.8</v>
      </c>
      <c r="P453" s="14">
        <v>-0.255</v>
      </c>
      <c r="Q453" s="14">
        <v>-8.9999999999999993E-3</v>
      </c>
      <c r="S453" s="4" t="s">
        <v>2</v>
      </c>
    </row>
    <row r="454" spans="1:19" ht="84" x14ac:dyDescent="0.15">
      <c r="A454" s="1" t="s">
        <v>1727</v>
      </c>
      <c r="B454" s="12" t="s">
        <v>78</v>
      </c>
      <c r="C454" s="11" t="s">
        <v>1726</v>
      </c>
      <c r="D454" s="10">
        <f t="shared" si="24"/>
        <v>369</v>
      </c>
      <c r="E454" s="9">
        <f t="shared" si="25"/>
        <v>0.25059792718575602</v>
      </c>
      <c r="F454" s="8">
        <f t="shared" si="26"/>
        <v>3.9130434782608696</v>
      </c>
      <c r="G454" s="8">
        <f t="shared" si="27"/>
        <v>8.8562499999999993</v>
      </c>
      <c r="H454" s="7" t="s">
        <v>1725</v>
      </c>
      <c r="I454" s="5">
        <v>14.17</v>
      </c>
      <c r="J454" s="6">
        <v>369</v>
      </c>
      <c r="K454" s="6">
        <v>88</v>
      </c>
      <c r="L454" s="6">
        <v>94.3</v>
      </c>
      <c r="M454" s="6">
        <v>364.5</v>
      </c>
      <c r="N454" s="6">
        <v>376.3</v>
      </c>
      <c r="P454" s="5">
        <v>2.21</v>
      </c>
      <c r="Q454" s="5">
        <v>1.6</v>
      </c>
      <c r="S454" s="4" t="s">
        <v>2</v>
      </c>
    </row>
    <row r="455" spans="1:19" ht="84" x14ac:dyDescent="0.15">
      <c r="A455" s="1" t="s">
        <v>1724</v>
      </c>
      <c r="B455" s="12" t="s">
        <v>5</v>
      </c>
      <c r="C455" s="11" t="s">
        <v>1723</v>
      </c>
      <c r="D455" s="10">
        <f t="shared" si="24"/>
        <v>363.1</v>
      </c>
      <c r="E455" s="9">
        <f t="shared" si="25"/>
        <v>0.21076233183856499</v>
      </c>
      <c r="F455" s="8">
        <f t="shared" si="26"/>
        <v>12.875886524822697</v>
      </c>
      <c r="G455" s="8">
        <f t="shared" si="27"/>
        <v>19.602649006622517</v>
      </c>
      <c r="H455" s="7" t="s">
        <v>1722</v>
      </c>
      <c r="I455" s="5">
        <v>8.8800000000000008</v>
      </c>
      <c r="J455" s="6">
        <v>363.1</v>
      </c>
      <c r="K455" s="6">
        <v>-23.6</v>
      </c>
      <c r="L455" s="6">
        <v>28.2</v>
      </c>
      <c r="M455" s="6">
        <v>84.4</v>
      </c>
      <c r="N455" s="6">
        <v>133.80000000000001</v>
      </c>
      <c r="P455" s="14">
        <v>0.53700000000000003</v>
      </c>
      <c r="Q455" s="14">
        <v>0.45300000000000001</v>
      </c>
      <c r="S455" s="4" t="s">
        <v>2</v>
      </c>
    </row>
    <row r="456" spans="1:19" ht="48" x14ac:dyDescent="0.15">
      <c r="A456" s="1" t="s">
        <v>1721</v>
      </c>
      <c r="B456" s="12" t="s">
        <v>78</v>
      </c>
      <c r="C456" s="11" t="s">
        <v>1720</v>
      </c>
      <c r="D456" s="10">
        <f t="shared" si="24"/>
        <v>352</v>
      </c>
      <c r="E456" s="9" t="e">
        <f t="shared" si="25"/>
        <v>#VALUE!</v>
      </c>
      <c r="F456" s="8" t="e">
        <f t="shared" si="26"/>
        <v>#VALUE!</v>
      </c>
      <c r="G456" s="8" t="e">
        <f t="shared" si="27"/>
        <v>#VALUE!</v>
      </c>
      <c r="H456" s="7" t="s">
        <v>1719</v>
      </c>
      <c r="I456" s="5">
        <v>13.16</v>
      </c>
      <c r="J456" s="6">
        <v>352</v>
      </c>
      <c r="K456" s="6">
        <v>-45.7</v>
      </c>
      <c r="L456" s="15" t="s">
        <v>27</v>
      </c>
      <c r="M456" s="13">
        <v>0</v>
      </c>
      <c r="N456" s="13">
        <v>0</v>
      </c>
      <c r="P456" s="5">
        <v>-1.06</v>
      </c>
      <c r="Q456" s="15" t="s">
        <v>27</v>
      </c>
      <c r="S456" s="4" t="s">
        <v>2</v>
      </c>
    </row>
    <row r="457" spans="1:19" ht="60" x14ac:dyDescent="0.15">
      <c r="A457" s="1" t="s">
        <v>1718</v>
      </c>
      <c r="B457" s="12" t="s">
        <v>5</v>
      </c>
      <c r="C457" s="11" t="s">
        <v>1717</v>
      </c>
      <c r="D457" s="10">
        <f t="shared" si="24"/>
        <v>350.8</v>
      </c>
      <c r="E457" s="9">
        <f t="shared" si="25"/>
        <v>-1.4404761904761905</v>
      </c>
      <c r="F457" s="8">
        <f t="shared" si="26"/>
        <v>-7.2479338842975212</v>
      </c>
      <c r="G457" s="8">
        <f t="shared" si="27"/>
        <v>-10.671511627906977</v>
      </c>
      <c r="H457" s="7" t="s">
        <v>1716</v>
      </c>
      <c r="I457" s="5">
        <v>36.71</v>
      </c>
      <c r="J457" s="6">
        <v>350.8</v>
      </c>
      <c r="K457" s="6">
        <v>-43.3</v>
      </c>
      <c r="L457" s="6">
        <v>-48.4</v>
      </c>
      <c r="M457" s="6">
        <v>37.200000000000003</v>
      </c>
      <c r="N457" s="6">
        <v>33.6</v>
      </c>
      <c r="P457" s="5">
        <v>-4.4800000000000004</v>
      </c>
      <c r="Q457" s="5">
        <v>-3.44</v>
      </c>
      <c r="S457" s="4" t="s">
        <v>2</v>
      </c>
    </row>
    <row r="458" spans="1:19" ht="24" x14ac:dyDescent="0.15">
      <c r="A458" s="1" t="s">
        <v>1715</v>
      </c>
      <c r="B458" s="12" t="s">
        <v>16</v>
      </c>
      <c r="C458" s="11" t="s">
        <v>1714</v>
      </c>
      <c r="D458" s="10">
        <f t="shared" si="24"/>
        <v>341.2</v>
      </c>
      <c r="E458" s="9">
        <f t="shared" si="25"/>
        <v>0.11102040816326531</v>
      </c>
      <c r="F458" s="8">
        <f t="shared" si="26"/>
        <v>12.544117647058824</v>
      </c>
      <c r="G458" s="8" t="e">
        <f t="shared" si="27"/>
        <v>#VALUE!</v>
      </c>
      <c r="H458" s="7" t="s">
        <v>1713</v>
      </c>
      <c r="I458" s="5">
        <v>4.79</v>
      </c>
      <c r="J458" s="6">
        <v>341.2</v>
      </c>
      <c r="K458" s="6">
        <v>-17.600000000000001</v>
      </c>
      <c r="L458" s="6">
        <v>27.2</v>
      </c>
      <c r="M458" s="6">
        <v>268.60000000000002</v>
      </c>
      <c r="N458" s="6">
        <v>245</v>
      </c>
      <c r="P458" s="14">
        <v>-0.41299999999999998</v>
      </c>
      <c r="Q458" s="15" t="s">
        <v>27</v>
      </c>
      <c r="S458" s="4" t="s">
        <v>2</v>
      </c>
    </row>
    <row r="459" spans="1:19" ht="60" x14ac:dyDescent="0.15">
      <c r="A459" s="1" t="s">
        <v>1712</v>
      </c>
      <c r="B459" s="12" t="s">
        <v>5</v>
      </c>
      <c r="C459" s="11" t="s">
        <v>1711</v>
      </c>
      <c r="D459" s="10">
        <f t="shared" si="24"/>
        <v>339.2</v>
      </c>
      <c r="E459" s="9" t="e">
        <f t="shared" si="25"/>
        <v>#VALUE!</v>
      </c>
      <c r="F459" s="8" t="e">
        <f t="shared" si="26"/>
        <v>#VALUE!</v>
      </c>
      <c r="G459" s="8">
        <f t="shared" si="27"/>
        <v>-3.1002570694087406</v>
      </c>
      <c r="H459" s="7" t="s">
        <v>1710</v>
      </c>
      <c r="I459" s="5">
        <v>12.06</v>
      </c>
      <c r="J459" s="6">
        <v>339.2</v>
      </c>
      <c r="K459" s="6">
        <v>-93</v>
      </c>
      <c r="L459" s="15" t="s">
        <v>27</v>
      </c>
      <c r="M459" s="6">
        <v>64.8</v>
      </c>
      <c r="N459" s="6">
        <v>62.4</v>
      </c>
      <c r="P459" s="5">
        <v>-4.32</v>
      </c>
      <c r="Q459" s="5">
        <v>-3.89</v>
      </c>
      <c r="S459" s="4" t="s">
        <v>2</v>
      </c>
    </row>
    <row r="460" spans="1:19" ht="72" x14ac:dyDescent="0.15">
      <c r="A460" s="1" t="s">
        <v>1709</v>
      </c>
      <c r="B460" s="12" t="s">
        <v>5</v>
      </c>
      <c r="C460" s="11" t="s">
        <v>1708</v>
      </c>
      <c r="D460" s="10">
        <f t="shared" si="24"/>
        <v>331.6</v>
      </c>
      <c r="E460" s="9">
        <f t="shared" si="25"/>
        <v>6.563545150501672E-2</v>
      </c>
      <c r="F460" s="8">
        <f t="shared" si="26"/>
        <v>21.121019108280258</v>
      </c>
      <c r="G460" s="8">
        <f t="shared" si="27"/>
        <v>-46.285714285714285</v>
      </c>
      <c r="H460" s="7" t="s">
        <v>1707</v>
      </c>
      <c r="I460" s="5">
        <v>1.62</v>
      </c>
      <c r="J460" s="6">
        <v>331.6</v>
      </c>
      <c r="K460" s="5">
        <v>-8.1199999999999992</v>
      </c>
      <c r="L460" s="6">
        <v>15.7</v>
      </c>
      <c r="M460" s="6">
        <v>199.2</v>
      </c>
      <c r="N460" s="6">
        <v>239.2</v>
      </c>
      <c r="P460" s="14">
        <v>-8.4000000000000005E-2</v>
      </c>
      <c r="Q460" s="14">
        <v>-3.5000000000000003E-2</v>
      </c>
      <c r="S460" s="4" t="s">
        <v>2</v>
      </c>
    </row>
    <row r="461" spans="1:19" ht="60" x14ac:dyDescent="0.15">
      <c r="A461" s="1" t="s">
        <v>1706</v>
      </c>
      <c r="B461" s="12" t="s">
        <v>5</v>
      </c>
      <c r="C461" s="11" t="s">
        <v>1705</v>
      </c>
      <c r="D461" s="10">
        <f t="shared" si="24"/>
        <v>331.3</v>
      </c>
      <c r="E461" s="9">
        <f t="shared" si="25"/>
        <v>-0.55890669180018848</v>
      </c>
      <c r="F461" s="8">
        <f t="shared" si="26"/>
        <v>-5.5868465430016867</v>
      </c>
      <c r="G461" s="8">
        <f t="shared" si="27"/>
        <v>-8.4868421052631575</v>
      </c>
      <c r="H461" s="7" t="s">
        <v>1704</v>
      </c>
      <c r="I461" s="5">
        <v>12.9</v>
      </c>
      <c r="J461" s="6">
        <v>331.3</v>
      </c>
      <c r="K461" s="6">
        <v>-55.3</v>
      </c>
      <c r="L461" s="6">
        <v>-59.3</v>
      </c>
      <c r="M461" s="6">
        <v>82.8</v>
      </c>
      <c r="N461" s="6">
        <v>106.1</v>
      </c>
      <c r="P461" s="5">
        <v>-1.5</v>
      </c>
      <c r="Q461" s="5">
        <v>-1.52</v>
      </c>
      <c r="S461" s="4" t="s">
        <v>2</v>
      </c>
    </row>
    <row r="462" spans="1:19" ht="72" x14ac:dyDescent="0.15">
      <c r="A462" s="1" t="s">
        <v>1703</v>
      </c>
      <c r="B462" s="12" t="s">
        <v>5</v>
      </c>
      <c r="C462" s="11" t="s">
        <v>1702</v>
      </c>
      <c r="D462" s="10">
        <f t="shared" si="24"/>
        <v>324.2</v>
      </c>
      <c r="E462" s="9">
        <f t="shared" si="25"/>
        <v>-0.19354838709677419</v>
      </c>
      <c r="F462" s="8">
        <f t="shared" si="26"/>
        <v>-20.012345679012345</v>
      </c>
      <c r="G462" s="8">
        <f t="shared" si="27"/>
        <v>-12.174657534246577</v>
      </c>
      <c r="H462" s="7" t="s">
        <v>1701</v>
      </c>
      <c r="I462" s="5">
        <v>7.11</v>
      </c>
      <c r="J462" s="6">
        <v>324.2</v>
      </c>
      <c r="K462" s="6">
        <v>-44.8</v>
      </c>
      <c r="L462" s="6">
        <v>-16.2</v>
      </c>
      <c r="M462" s="6">
        <v>76.099999999999994</v>
      </c>
      <c r="N462" s="6">
        <v>83.7</v>
      </c>
      <c r="P462" s="14">
        <v>-0.89400000000000002</v>
      </c>
      <c r="Q462" s="14">
        <v>-0.58399999999999996</v>
      </c>
      <c r="S462" s="4" t="s">
        <v>2</v>
      </c>
    </row>
    <row r="463" spans="1:19" ht="108" x14ac:dyDescent="0.15">
      <c r="A463" s="1" t="s">
        <v>1700</v>
      </c>
      <c r="B463" s="12" t="s">
        <v>5</v>
      </c>
      <c r="C463" s="11" t="s">
        <v>1699</v>
      </c>
      <c r="D463" s="10">
        <f t="shared" si="24"/>
        <v>320.89999999999998</v>
      </c>
      <c r="E463" s="9" t="e">
        <f t="shared" si="25"/>
        <v>#VALUE!</v>
      </c>
      <c r="F463" s="8" t="e">
        <f t="shared" si="26"/>
        <v>#VALUE!</v>
      </c>
      <c r="G463" s="8">
        <f t="shared" si="27"/>
        <v>-0.67619047619047612</v>
      </c>
      <c r="H463" s="7" t="s">
        <v>1698</v>
      </c>
      <c r="I463" s="5">
        <v>5.68</v>
      </c>
      <c r="J463" s="6">
        <v>320.89999999999998</v>
      </c>
      <c r="K463" s="6">
        <v>-103.8</v>
      </c>
      <c r="L463" s="15" t="s">
        <v>27</v>
      </c>
      <c r="M463" s="6">
        <v>142.5</v>
      </c>
      <c r="N463" s="6">
        <v>150.5</v>
      </c>
      <c r="P463" s="6">
        <v>-14.6</v>
      </c>
      <c r="Q463" s="5">
        <v>-8.4</v>
      </c>
      <c r="S463" s="4" t="s">
        <v>2</v>
      </c>
    </row>
    <row r="464" spans="1:19" ht="96" x14ac:dyDescent="0.15">
      <c r="A464" s="1" t="s">
        <v>1697</v>
      </c>
      <c r="B464" s="12" t="s">
        <v>5</v>
      </c>
      <c r="C464" s="11" t="s">
        <v>1696</v>
      </c>
      <c r="D464" s="10">
        <f t="shared" si="24"/>
        <v>320.7</v>
      </c>
      <c r="E464" s="9">
        <f t="shared" si="25"/>
        <v>0.28061224489795916</v>
      </c>
      <c r="F464" s="8">
        <f t="shared" si="26"/>
        <v>14.577272727272726</v>
      </c>
      <c r="G464" s="8">
        <f t="shared" si="27"/>
        <v>39.976905311778289</v>
      </c>
      <c r="H464" s="7" t="s">
        <v>1695</v>
      </c>
      <c r="I464" s="5">
        <v>17.309999999999999</v>
      </c>
      <c r="J464" s="6">
        <v>320.7</v>
      </c>
      <c r="K464" s="6">
        <v>13</v>
      </c>
      <c r="L464" s="6">
        <v>22</v>
      </c>
      <c r="M464" s="6">
        <v>80.400000000000006</v>
      </c>
      <c r="N464" s="6">
        <v>78.400000000000006</v>
      </c>
      <c r="P464" s="5">
        <v>-3.15</v>
      </c>
      <c r="Q464" s="14">
        <v>0.433</v>
      </c>
      <c r="S464" s="4" t="s">
        <v>2</v>
      </c>
    </row>
    <row r="465" spans="1:19" ht="48" x14ac:dyDescent="0.15">
      <c r="A465" s="1" t="s">
        <v>1694</v>
      </c>
      <c r="B465" s="12" t="s">
        <v>9</v>
      </c>
      <c r="C465" s="11" t="s">
        <v>1693</v>
      </c>
      <c r="D465" s="10">
        <f t="shared" si="24"/>
        <v>313.89999999999998</v>
      </c>
      <c r="E465" s="9" t="e">
        <f t="shared" si="25"/>
        <v>#VALUE!</v>
      </c>
      <c r="F465" s="8" t="e">
        <f t="shared" si="26"/>
        <v>#VALUE!</v>
      </c>
      <c r="G465" s="8">
        <f t="shared" si="27"/>
        <v>-9.1845493562231759</v>
      </c>
      <c r="H465" s="7" t="s">
        <v>1692</v>
      </c>
      <c r="I465" s="5">
        <v>2.14</v>
      </c>
      <c r="J465" s="6">
        <v>313.89999999999998</v>
      </c>
      <c r="K465" s="6">
        <v>-11.5</v>
      </c>
      <c r="L465" s="15" t="s">
        <v>27</v>
      </c>
      <c r="M465" s="13">
        <v>0</v>
      </c>
      <c r="N465" s="13">
        <v>0</v>
      </c>
      <c r="P465" s="5">
        <v>-2.33</v>
      </c>
      <c r="Q465" s="14">
        <v>-0.23300000000000001</v>
      </c>
      <c r="S465" s="4" t="s">
        <v>2</v>
      </c>
    </row>
    <row r="466" spans="1:19" ht="36" x14ac:dyDescent="0.15">
      <c r="A466" s="1" t="s">
        <v>1691</v>
      </c>
      <c r="B466" s="12" t="s">
        <v>9</v>
      </c>
      <c r="C466" s="11" t="s">
        <v>1690</v>
      </c>
      <c r="D466" s="10">
        <f t="shared" si="24"/>
        <v>311.5</v>
      </c>
      <c r="E466" s="9" t="e">
        <f t="shared" si="25"/>
        <v>#VALUE!</v>
      </c>
      <c r="F466" s="8" t="e">
        <f t="shared" si="26"/>
        <v>#VALUE!</v>
      </c>
      <c r="G466" s="8" t="e">
        <f t="shared" si="27"/>
        <v>#VALUE!</v>
      </c>
      <c r="H466" s="7" t="s">
        <v>1689</v>
      </c>
      <c r="I466" s="14">
        <v>0.79800000000000004</v>
      </c>
      <c r="J466" s="6">
        <v>311.5</v>
      </c>
      <c r="K466" s="5">
        <v>-9.3699999999999992</v>
      </c>
      <c r="L466" s="15" t="s">
        <v>27</v>
      </c>
      <c r="M466" s="13">
        <v>0</v>
      </c>
      <c r="N466" s="15" t="s">
        <v>27</v>
      </c>
      <c r="P466" s="5">
        <v>-4.25</v>
      </c>
      <c r="Q466" s="15" t="s">
        <v>27</v>
      </c>
      <c r="S466" s="4" t="s">
        <v>2</v>
      </c>
    </row>
    <row r="467" spans="1:19" ht="108" x14ac:dyDescent="0.15">
      <c r="A467" s="1" t="s">
        <v>1688</v>
      </c>
      <c r="B467" s="12" t="s">
        <v>5</v>
      </c>
      <c r="C467" s="11" t="s">
        <v>1687</v>
      </c>
      <c r="D467" s="10">
        <f t="shared" si="24"/>
        <v>309.3</v>
      </c>
      <c r="E467" s="9">
        <f t="shared" si="25"/>
        <v>-0.44444444444444442</v>
      </c>
      <c r="F467" s="8">
        <f t="shared" si="26"/>
        <v>-8.8879310344827598</v>
      </c>
      <c r="G467" s="8">
        <f t="shared" si="27"/>
        <v>-22.545454545454547</v>
      </c>
      <c r="H467" s="7" t="s">
        <v>1686</v>
      </c>
      <c r="I467" s="5">
        <v>1.24</v>
      </c>
      <c r="J467" s="6">
        <v>309.3</v>
      </c>
      <c r="K467" s="6">
        <v>-123.9</v>
      </c>
      <c r="L467" s="6">
        <v>-34.799999999999997</v>
      </c>
      <c r="M467" s="6">
        <v>169.7</v>
      </c>
      <c r="N467" s="6">
        <v>78.3</v>
      </c>
      <c r="P467" s="14">
        <v>-0.39</v>
      </c>
      <c r="Q467" s="14">
        <v>-5.5E-2</v>
      </c>
      <c r="S467" s="4" t="s">
        <v>2</v>
      </c>
    </row>
    <row r="468" spans="1:19" ht="48" x14ac:dyDescent="0.15">
      <c r="A468" s="1" t="s">
        <v>1685</v>
      </c>
      <c r="B468" s="12" t="s">
        <v>5</v>
      </c>
      <c r="C468" s="11" t="s">
        <v>1684</v>
      </c>
      <c r="D468" s="10">
        <f t="shared" si="24"/>
        <v>297.60000000000002</v>
      </c>
      <c r="E468" s="9">
        <f t="shared" si="25"/>
        <v>0.2992565055762082</v>
      </c>
      <c r="F468" s="8">
        <f t="shared" si="26"/>
        <v>18.48447204968944</v>
      </c>
      <c r="G468" s="8">
        <f t="shared" si="27"/>
        <v>42.269230769230766</v>
      </c>
      <c r="H468" s="7" t="s">
        <v>1683</v>
      </c>
      <c r="I468" s="5">
        <v>32.97</v>
      </c>
      <c r="J468" s="6">
        <v>297.60000000000002</v>
      </c>
      <c r="K468" s="5">
        <v>8.06</v>
      </c>
      <c r="L468" s="6">
        <v>16.100000000000001</v>
      </c>
      <c r="M468" s="6">
        <v>41.3</v>
      </c>
      <c r="N468" s="6">
        <v>53.8</v>
      </c>
      <c r="P468" s="5">
        <v>-1.08</v>
      </c>
      <c r="Q468" s="14">
        <v>0.78</v>
      </c>
      <c r="S468" s="4" t="s">
        <v>2</v>
      </c>
    </row>
    <row r="469" spans="1:19" ht="72" x14ac:dyDescent="0.15">
      <c r="A469" s="1" t="s">
        <v>1682</v>
      </c>
      <c r="B469" s="12" t="s">
        <v>5</v>
      </c>
      <c r="C469" s="11" t="s">
        <v>1681</v>
      </c>
      <c r="D469" s="10">
        <f t="shared" si="24"/>
        <v>295.10000000000002</v>
      </c>
      <c r="E469" s="9">
        <f t="shared" si="25"/>
        <v>2.0287404902789519E-2</v>
      </c>
      <c r="F469" s="8">
        <f t="shared" si="26"/>
        <v>122.95833333333334</v>
      </c>
      <c r="G469" s="8">
        <f t="shared" si="27"/>
        <v>-23.134657836644593</v>
      </c>
      <c r="H469" s="7" t="s">
        <v>1680</v>
      </c>
      <c r="I469" s="5">
        <v>10.48</v>
      </c>
      <c r="J469" s="6">
        <v>295.10000000000002</v>
      </c>
      <c r="K469" s="6">
        <v>-10.3</v>
      </c>
      <c r="L469" s="5">
        <v>2.4</v>
      </c>
      <c r="M469" s="6">
        <v>99.6</v>
      </c>
      <c r="N469" s="6">
        <v>118.3</v>
      </c>
      <c r="P469" s="5">
        <v>-2.38</v>
      </c>
      <c r="Q469" s="14">
        <v>-0.45300000000000001</v>
      </c>
      <c r="S469" s="4" t="s">
        <v>2</v>
      </c>
    </row>
    <row r="470" spans="1:19" ht="84" x14ac:dyDescent="0.15">
      <c r="A470" s="1" t="s">
        <v>1679</v>
      </c>
      <c r="B470" s="12" t="s">
        <v>5</v>
      </c>
      <c r="C470" s="11" t="s">
        <v>1678</v>
      </c>
      <c r="D470" s="10">
        <f t="shared" si="24"/>
        <v>294.5</v>
      </c>
      <c r="E470" s="9" t="e">
        <f t="shared" si="25"/>
        <v>#VALUE!</v>
      </c>
      <c r="F470" s="8" t="e">
        <f t="shared" si="26"/>
        <v>#VALUE!</v>
      </c>
      <c r="G470" s="8">
        <f t="shared" si="27"/>
        <v>20.754716981132077</v>
      </c>
      <c r="H470" s="7" t="s">
        <v>1677</v>
      </c>
      <c r="I470" s="5">
        <v>1.1000000000000001</v>
      </c>
      <c r="J470" s="6">
        <v>294.5</v>
      </c>
      <c r="K470" s="5">
        <v>3.96</v>
      </c>
      <c r="L470" s="15" t="s">
        <v>27</v>
      </c>
      <c r="M470" s="6">
        <v>155.1</v>
      </c>
      <c r="N470" s="6">
        <v>168.6</v>
      </c>
      <c r="P470" s="14">
        <v>-8.5999999999999993E-2</v>
      </c>
      <c r="Q470" s="14">
        <v>5.2999999999999999E-2</v>
      </c>
      <c r="S470" s="4" t="s">
        <v>2</v>
      </c>
    </row>
    <row r="471" spans="1:19" ht="36" x14ac:dyDescent="0.15">
      <c r="A471" s="1" t="s">
        <v>1676</v>
      </c>
      <c r="B471" s="12" t="s">
        <v>5</v>
      </c>
      <c r="C471" s="11" t="s">
        <v>1675</v>
      </c>
      <c r="D471" s="10">
        <f t="shared" si="24"/>
        <v>294.10000000000002</v>
      </c>
      <c r="E471" s="9" t="e">
        <f t="shared" si="25"/>
        <v>#VALUE!</v>
      </c>
      <c r="F471" s="8" t="e">
        <f t="shared" si="26"/>
        <v>#VALUE!</v>
      </c>
      <c r="G471" s="8">
        <f t="shared" si="27"/>
        <v>-5.6020942408376966</v>
      </c>
      <c r="H471" s="7" t="s">
        <v>1674</v>
      </c>
      <c r="I471" s="5">
        <v>10.7</v>
      </c>
      <c r="J471" s="6">
        <v>294.10000000000002</v>
      </c>
      <c r="K471" s="13">
        <v>0</v>
      </c>
      <c r="L471" s="15" t="s">
        <v>27</v>
      </c>
      <c r="M471" s="13">
        <v>0</v>
      </c>
      <c r="N471" s="13">
        <v>0</v>
      </c>
      <c r="P471" s="6">
        <v>-18.8</v>
      </c>
      <c r="Q471" s="5">
        <v>-1.91</v>
      </c>
      <c r="S471" s="4" t="s">
        <v>2</v>
      </c>
    </row>
    <row r="472" spans="1:19" ht="72" x14ac:dyDescent="0.15">
      <c r="A472" s="1" t="s">
        <v>1673</v>
      </c>
      <c r="B472" s="12" t="s">
        <v>9</v>
      </c>
      <c r="C472" s="11" t="s">
        <v>1672</v>
      </c>
      <c r="D472" s="10">
        <f t="shared" si="24"/>
        <v>292.10000000000002</v>
      </c>
      <c r="E472" s="9">
        <f t="shared" si="25"/>
        <v>0.15499124343257442</v>
      </c>
      <c r="F472" s="8">
        <f t="shared" si="26"/>
        <v>16.502824858757066</v>
      </c>
      <c r="G472" s="8">
        <f t="shared" si="27"/>
        <v>21.501416430594901</v>
      </c>
      <c r="H472" s="7" t="s">
        <v>1671</v>
      </c>
      <c r="I472" s="5">
        <v>15.18</v>
      </c>
      <c r="J472" s="6">
        <v>292.10000000000002</v>
      </c>
      <c r="K472" s="6">
        <v>11.1</v>
      </c>
      <c r="L472" s="6">
        <v>17.7</v>
      </c>
      <c r="M472" s="6">
        <v>109.5</v>
      </c>
      <c r="N472" s="6">
        <v>114.2</v>
      </c>
      <c r="P472" s="14">
        <v>2E-3</v>
      </c>
      <c r="Q472" s="14">
        <v>0.70599999999999996</v>
      </c>
      <c r="S472" s="4" t="s">
        <v>2</v>
      </c>
    </row>
    <row r="473" spans="1:19" ht="60" x14ac:dyDescent="0.15">
      <c r="A473" s="1" t="s">
        <v>1670</v>
      </c>
      <c r="B473" s="12" t="s">
        <v>5</v>
      </c>
      <c r="C473" s="11" t="s">
        <v>1669</v>
      </c>
      <c r="D473" s="10">
        <f t="shared" si="24"/>
        <v>291.3</v>
      </c>
      <c r="E473" s="9" t="e">
        <f t="shared" si="25"/>
        <v>#DIV/0!</v>
      </c>
      <c r="F473" s="8">
        <f t="shared" si="26"/>
        <v>-1.5132467532467533</v>
      </c>
      <c r="G473" s="8">
        <f t="shared" si="27"/>
        <v>-2.3660714285714284</v>
      </c>
      <c r="H473" s="7" t="s">
        <v>1668</v>
      </c>
      <c r="I473" s="5">
        <v>2.65</v>
      </c>
      <c r="J473" s="6">
        <v>291.3</v>
      </c>
      <c r="K473" s="6">
        <v>-240.2</v>
      </c>
      <c r="L473" s="6">
        <v>-192.5</v>
      </c>
      <c r="M473" s="13">
        <v>0</v>
      </c>
      <c r="N473" s="13">
        <v>0</v>
      </c>
      <c r="P473" s="5">
        <v>-1.46</v>
      </c>
      <c r="Q473" s="5">
        <v>-1.1200000000000001</v>
      </c>
      <c r="S473" s="4" t="s">
        <v>2</v>
      </c>
    </row>
    <row r="474" spans="1:19" ht="24" x14ac:dyDescent="0.15">
      <c r="A474" s="1" t="s">
        <v>1667</v>
      </c>
      <c r="B474" s="12" t="s">
        <v>16</v>
      </c>
      <c r="C474" s="11" t="s">
        <v>1666</v>
      </c>
      <c r="D474" s="10">
        <f t="shared" ref="D474:D537" si="28">J474</f>
        <v>287.2</v>
      </c>
      <c r="E474" s="9">
        <f t="shared" ref="E474:E537" si="29">L474/N474</f>
        <v>-3.4507785695434154E-2</v>
      </c>
      <c r="F474" s="8">
        <f t="shared" ref="F474:F537" si="30">J474/L474</f>
        <v>-5.4913957934990441</v>
      </c>
      <c r="G474" s="8">
        <f t="shared" ref="G474:G537" si="31">I474/Q474</f>
        <v>-0.41963190184049076</v>
      </c>
      <c r="H474" s="7" t="s">
        <v>1665</v>
      </c>
      <c r="I474" s="5">
        <v>6.84</v>
      </c>
      <c r="J474" s="6">
        <v>287.2</v>
      </c>
      <c r="K474" s="6">
        <v>-168.8</v>
      </c>
      <c r="L474" s="6">
        <v>-52.3</v>
      </c>
      <c r="M474" s="6">
        <v>1445</v>
      </c>
      <c r="N474" s="6">
        <v>1515.6</v>
      </c>
      <c r="P474" s="6">
        <v>-43</v>
      </c>
      <c r="Q474" s="6">
        <v>-16.3</v>
      </c>
      <c r="S474" s="4" t="s">
        <v>2</v>
      </c>
    </row>
    <row r="475" spans="1:19" ht="48" x14ac:dyDescent="0.15">
      <c r="A475" s="1" t="s">
        <v>1664</v>
      </c>
      <c r="B475" s="12" t="s">
        <v>16</v>
      </c>
      <c r="C475" s="11" t="s">
        <v>1663</v>
      </c>
      <c r="D475" s="10">
        <f t="shared" si="28"/>
        <v>284</v>
      </c>
      <c r="E475" s="9" t="e">
        <f t="shared" si="29"/>
        <v>#VALUE!</v>
      </c>
      <c r="F475" s="8" t="e">
        <f t="shared" si="30"/>
        <v>#VALUE!</v>
      </c>
      <c r="G475" s="8">
        <f t="shared" si="31"/>
        <v>-8.7749287749287763</v>
      </c>
      <c r="H475" s="7" t="s">
        <v>1662</v>
      </c>
      <c r="I475" s="5">
        <v>30.8</v>
      </c>
      <c r="J475" s="6">
        <v>284</v>
      </c>
      <c r="K475" s="6">
        <v>-29.8</v>
      </c>
      <c r="L475" s="15" t="s">
        <v>27</v>
      </c>
      <c r="M475" s="14">
        <v>1.7000000000000001E-2</v>
      </c>
      <c r="N475" s="13">
        <v>0</v>
      </c>
      <c r="P475" s="5">
        <v>-1.89</v>
      </c>
      <c r="Q475" s="5">
        <v>-3.51</v>
      </c>
      <c r="S475" s="4" t="s">
        <v>2</v>
      </c>
    </row>
    <row r="476" spans="1:19" ht="108" x14ac:dyDescent="0.15">
      <c r="A476" s="1" t="s">
        <v>1661</v>
      </c>
      <c r="B476" s="12" t="s">
        <v>5</v>
      </c>
      <c r="C476" s="11" t="s">
        <v>1660</v>
      </c>
      <c r="D476" s="10">
        <f t="shared" si="28"/>
        <v>283.89999999999998</v>
      </c>
      <c r="E476" s="9">
        <f t="shared" si="29"/>
        <v>4.6341463414634153E-2</v>
      </c>
      <c r="F476" s="8">
        <f t="shared" si="30"/>
        <v>33.204678362573091</v>
      </c>
      <c r="G476" s="8">
        <f t="shared" si="31"/>
        <v>-13.632075471698112</v>
      </c>
      <c r="H476" s="7" t="s">
        <v>1659</v>
      </c>
      <c r="I476" s="5">
        <v>8.67</v>
      </c>
      <c r="J476" s="6">
        <v>283.89999999999998</v>
      </c>
      <c r="K476" s="6">
        <v>-22.6</v>
      </c>
      <c r="L476" s="5">
        <v>8.5500000000000007</v>
      </c>
      <c r="M476" s="6">
        <v>243.8</v>
      </c>
      <c r="N476" s="6">
        <v>184.5</v>
      </c>
      <c r="P476" s="5">
        <v>-1.21</v>
      </c>
      <c r="Q476" s="14">
        <v>-0.63600000000000001</v>
      </c>
      <c r="S476" s="4" t="s">
        <v>2</v>
      </c>
    </row>
    <row r="477" spans="1:19" ht="48" x14ac:dyDescent="0.15">
      <c r="A477" s="1" t="s">
        <v>1658</v>
      </c>
      <c r="B477" s="12" t="s">
        <v>5</v>
      </c>
      <c r="C477" s="11" t="s">
        <v>1657</v>
      </c>
      <c r="D477" s="10">
        <f t="shared" si="28"/>
        <v>277.8</v>
      </c>
      <c r="E477" s="9">
        <f t="shared" si="29"/>
        <v>-6.2269938650306749</v>
      </c>
      <c r="F477" s="8">
        <f t="shared" si="30"/>
        <v>-2.7369458128078819</v>
      </c>
      <c r="G477" s="8">
        <f t="shared" si="31"/>
        <v>-4.6534653465346532</v>
      </c>
      <c r="H477" s="7" t="s">
        <v>1656</v>
      </c>
      <c r="I477" s="5">
        <v>2.82</v>
      </c>
      <c r="J477" s="6">
        <v>277.8</v>
      </c>
      <c r="K477" s="6">
        <v>-105.5</v>
      </c>
      <c r="L477" s="6">
        <v>-101.5</v>
      </c>
      <c r="M477" s="5">
        <v>2.82</v>
      </c>
      <c r="N477" s="6">
        <v>16.3</v>
      </c>
      <c r="P477" s="14">
        <v>-0.89700000000000002</v>
      </c>
      <c r="Q477" s="14">
        <v>-0.60599999999999998</v>
      </c>
      <c r="S477" s="4" t="s">
        <v>2</v>
      </c>
    </row>
    <row r="478" spans="1:19" ht="48" x14ac:dyDescent="0.15">
      <c r="A478" s="1" t="s">
        <v>1655</v>
      </c>
      <c r="B478" s="12" t="s">
        <v>5</v>
      </c>
      <c r="C478" s="11" t="s">
        <v>1654</v>
      </c>
      <c r="D478" s="10">
        <f t="shared" si="28"/>
        <v>275.8</v>
      </c>
      <c r="E478" s="9" t="e">
        <f t="shared" si="29"/>
        <v>#VALUE!</v>
      </c>
      <c r="F478" s="8" t="e">
        <f t="shared" si="30"/>
        <v>#VALUE!</v>
      </c>
      <c r="G478" s="8">
        <f t="shared" si="31"/>
        <v>-2.1122994652406417</v>
      </c>
      <c r="H478" s="7" t="s">
        <v>1653</v>
      </c>
      <c r="I478" s="5">
        <v>3.95</v>
      </c>
      <c r="J478" s="6">
        <v>275.8</v>
      </c>
      <c r="K478" s="15" t="s">
        <v>27</v>
      </c>
      <c r="L478" s="15" t="s">
        <v>27</v>
      </c>
      <c r="M478" s="15" t="s">
        <v>27</v>
      </c>
      <c r="N478" s="13">
        <v>0</v>
      </c>
      <c r="P478" s="5">
        <v>-1.77</v>
      </c>
      <c r="Q478" s="5">
        <v>-1.87</v>
      </c>
      <c r="S478" s="4" t="s">
        <v>2</v>
      </c>
    </row>
    <row r="479" spans="1:19" ht="72" x14ac:dyDescent="0.15">
      <c r="A479" s="1" t="s">
        <v>1652</v>
      </c>
      <c r="B479" s="12" t="s">
        <v>9</v>
      </c>
      <c r="C479" s="11" t="s">
        <v>1651</v>
      </c>
      <c r="D479" s="10">
        <f t="shared" si="28"/>
        <v>275.2</v>
      </c>
      <c r="E479" s="9" t="e">
        <f t="shared" si="29"/>
        <v>#VALUE!</v>
      </c>
      <c r="F479" s="8" t="e">
        <f t="shared" si="30"/>
        <v>#VALUE!</v>
      </c>
      <c r="G479" s="8">
        <f t="shared" si="31"/>
        <v>-3.4205607476635511</v>
      </c>
      <c r="H479" s="7" t="s">
        <v>1650</v>
      </c>
      <c r="I479" s="5">
        <v>3.66</v>
      </c>
      <c r="J479" s="6">
        <v>275.2</v>
      </c>
      <c r="K479" s="6">
        <v>-90.4</v>
      </c>
      <c r="L479" s="15" t="s">
        <v>27</v>
      </c>
      <c r="M479" s="6">
        <v>34</v>
      </c>
      <c r="N479" s="6">
        <v>10.8</v>
      </c>
      <c r="P479" s="5">
        <v>-5.9</v>
      </c>
      <c r="Q479" s="5">
        <v>-1.07</v>
      </c>
      <c r="S479" s="4" t="s">
        <v>2</v>
      </c>
    </row>
    <row r="480" spans="1:19" ht="72" x14ac:dyDescent="0.15">
      <c r="A480" s="1" t="s">
        <v>1649</v>
      </c>
      <c r="B480" s="12" t="s">
        <v>5</v>
      </c>
      <c r="C480" s="11" t="s">
        <v>1648</v>
      </c>
      <c r="D480" s="10">
        <f t="shared" si="28"/>
        <v>274.5</v>
      </c>
      <c r="E480" s="9" t="e">
        <f t="shared" si="29"/>
        <v>#DIV/0!</v>
      </c>
      <c r="F480" s="8">
        <f t="shared" si="30"/>
        <v>-3.3763837638376386</v>
      </c>
      <c r="G480" s="8">
        <f t="shared" si="31"/>
        <v>-7.3305084745762716</v>
      </c>
      <c r="H480" s="7" t="s">
        <v>1647</v>
      </c>
      <c r="I480" s="5">
        <v>8.65</v>
      </c>
      <c r="J480" s="6">
        <v>274.5</v>
      </c>
      <c r="K480" s="6">
        <v>-80.099999999999994</v>
      </c>
      <c r="L480" s="6">
        <v>-81.3</v>
      </c>
      <c r="M480" s="13">
        <v>0</v>
      </c>
      <c r="N480" s="13">
        <v>0</v>
      </c>
      <c r="P480" s="5">
        <v>-1.1399999999999999</v>
      </c>
      <c r="Q480" s="5">
        <v>-1.18</v>
      </c>
      <c r="S480" s="4" t="s">
        <v>2</v>
      </c>
    </row>
    <row r="481" spans="1:19" ht="48" x14ac:dyDescent="0.15">
      <c r="A481" s="1" t="s">
        <v>1646</v>
      </c>
      <c r="B481" s="12" t="s">
        <v>78</v>
      </c>
      <c r="C481" s="11" t="s">
        <v>1645</v>
      </c>
      <c r="D481" s="10">
        <f t="shared" si="28"/>
        <v>274.2</v>
      </c>
      <c r="E481" s="9">
        <f t="shared" si="29"/>
        <v>-0.4543297746144721</v>
      </c>
      <c r="F481" s="8">
        <f t="shared" si="30"/>
        <v>-7.1592689295039165</v>
      </c>
      <c r="G481" s="8">
        <f t="shared" si="31"/>
        <v>-4.4205128205128199</v>
      </c>
      <c r="H481" s="7" t="s">
        <v>1644</v>
      </c>
      <c r="I481" s="5">
        <v>4.3099999999999996</v>
      </c>
      <c r="J481" s="6">
        <v>274.2</v>
      </c>
      <c r="K481" s="6">
        <v>-68.599999999999994</v>
      </c>
      <c r="L481" s="6">
        <v>-38.299999999999997</v>
      </c>
      <c r="M481" s="6">
        <v>73.3</v>
      </c>
      <c r="N481" s="6">
        <v>84.3</v>
      </c>
      <c r="P481" s="5">
        <v>-1.1200000000000001</v>
      </c>
      <c r="Q481" s="14">
        <v>-0.97499999999999998</v>
      </c>
      <c r="S481" s="4" t="s">
        <v>2</v>
      </c>
    </row>
    <row r="482" spans="1:19" ht="108" x14ac:dyDescent="0.15">
      <c r="A482" s="1" t="s">
        <v>1643</v>
      </c>
      <c r="B482" s="12" t="s">
        <v>5</v>
      </c>
      <c r="C482" s="11" t="s">
        <v>1642</v>
      </c>
      <c r="D482" s="10">
        <f t="shared" si="28"/>
        <v>267.7</v>
      </c>
      <c r="E482" s="9">
        <f t="shared" si="29"/>
        <v>2.7799006495987776E-2</v>
      </c>
      <c r="F482" s="8">
        <f t="shared" si="30"/>
        <v>9.1993127147766316</v>
      </c>
      <c r="G482" s="8">
        <f t="shared" si="31"/>
        <v>123.66666666666669</v>
      </c>
      <c r="H482" s="7" t="s">
        <v>1641</v>
      </c>
      <c r="I482" s="5">
        <v>11.13</v>
      </c>
      <c r="J482" s="6">
        <v>267.7</v>
      </c>
      <c r="K482" s="6">
        <v>20.9</v>
      </c>
      <c r="L482" s="6">
        <v>29.1</v>
      </c>
      <c r="M482" s="6">
        <v>1127.5</v>
      </c>
      <c r="N482" s="6">
        <v>1046.8</v>
      </c>
      <c r="P482" s="14">
        <v>-0.49</v>
      </c>
      <c r="Q482" s="14">
        <v>0.09</v>
      </c>
      <c r="S482" s="4" t="s">
        <v>2</v>
      </c>
    </row>
    <row r="483" spans="1:19" ht="60" x14ac:dyDescent="0.15">
      <c r="A483" s="1" t="s">
        <v>1640</v>
      </c>
      <c r="B483" s="12" t="s">
        <v>5</v>
      </c>
      <c r="C483" s="11" t="s">
        <v>1639</v>
      </c>
      <c r="D483" s="10">
        <f t="shared" si="28"/>
        <v>266.5</v>
      </c>
      <c r="E483" s="9">
        <f t="shared" si="29"/>
        <v>-5.2035010940919033</v>
      </c>
      <c r="F483" s="8">
        <f t="shared" si="30"/>
        <v>-1.1206896551724137</v>
      </c>
      <c r="G483" s="8">
        <f t="shared" si="31"/>
        <v>-3.3302469135802464</v>
      </c>
      <c r="H483" s="7" t="s">
        <v>1638</v>
      </c>
      <c r="I483" s="5">
        <v>10.79</v>
      </c>
      <c r="J483" s="6">
        <v>266.5</v>
      </c>
      <c r="K483" s="6">
        <v>-222.7</v>
      </c>
      <c r="L483" s="6">
        <v>-237.8</v>
      </c>
      <c r="M483" s="14">
        <v>0.12</v>
      </c>
      <c r="N483" s="6">
        <v>45.7</v>
      </c>
      <c r="P483" s="5">
        <v>-3.75</v>
      </c>
      <c r="Q483" s="5">
        <v>-3.24</v>
      </c>
      <c r="S483" s="4" t="s">
        <v>2</v>
      </c>
    </row>
    <row r="484" spans="1:19" ht="60" x14ac:dyDescent="0.15">
      <c r="A484" s="1" t="s">
        <v>1637</v>
      </c>
      <c r="B484" s="12" t="s">
        <v>5</v>
      </c>
      <c r="C484" s="11" t="s">
        <v>1636</v>
      </c>
      <c r="D484" s="10">
        <f t="shared" si="28"/>
        <v>261.8</v>
      </c>
      <c r="E484" s="9" t="e">
        <f t="shared" si="29"/>
        <v>#VALUE!</v>
      </c>
      <c r="F484" s="8" t="e">
        <f t="shared" si="30"/>
        <v>#VALUE!</v>
      </c>
      <c r="G484" s="8">
        <f t="shared" si="31"/>
        <v>-2.5413223140495869</v>
      </c>
      <c r="H484" s="7" t="s">
        <v>1635</v>
      </c>
      <c r="I484" s="5">
        <v>1.23</v>
      </c>
      <c r="J484" s="6">
        <v>261.8</v>
      </c>
      <c r="K484" s="6">
        <v>-98</v>
      </c>
      <c r="L484" s="15" t="s">
        <v>27</v>
      </c>
      <c r="M484" s="5">
        <v>1.57</v>
      </c>
      <c r="N484" s="6">
        <v>18.899999999999999</v>
      </c>
      <c r="P484" s="14">
        <v>-0.25800000000000001</v>
      </c>
      <c r="Q484" s="14">
        <v>-0.48399999999999999</v>
      </c>
      <c r="S484" s="4" t="s">
        <v>2</v>
      </c>
    </row>
    <row r="485" spans="1:19" ht="24" x14ac:dyDescent="0.15">
      <c r="A485" s="1" t="s">
        <v>1634</v>
      </c>
      <c r="B485" s="12" t="s">
        <v>5</v>
      </c>
      <c r="C485" s="11" t="s">
        <v>1633</v>
      </c>
      <c r="D485" s="10">
        <f t="shared" si="28"/>
        <v>258.60000000000002</v>
      </c>
      <c r="E485" s="9">
        <f t="shared" si="29"/>
        <v>0.2984615384615385</v>
      </c>
      <c r="F485" s="8">
        <f t="shared" si="30"/>
        <v>8.8865979381443303</v>
      </c>
      <c r="G485" s="8">
        <f t="shared" si="31"/>
        <v>15.789473684210526</v>
      </c>
      <c r="H485" s="7" t="s">
        <v>1632</v>
      </c>
      <c r="I485" s="5">
        <v>6</v>
      </c>
      <c r="J485" s="6">
        <v>258.60000000000002</v>
      </c>
      <c r="K485" s="6">
        <v>90.8</v>
      </c>
      <c r="L485" s="6">
        <v>29.1</v>
      </c>
      <c r="M485" s="6">
        <v>172.3</v>
      </c>
      <c r="N485" s="6">
        <v>97.5</v>
      </c>
      <c r="P485" s="5">
        <v>1.03</v>
      </c>
      <c r="Q485" s="14">
        <v>0.38</v>
      </c>
      <c r="S485" s="4" t="s">
        <v>2</v>
      </c>
    </row>
    <row r="486" spans="1:19" ht="72" x14ac:dyDescent="0.15">
      <c r="A486" s="1" t="s">
        <v>1631</v>
      </c>
      <c r="B486" s="12" t="s">
        <v>9</v>
      </c>
      <c r="C486" s="11" t="s">
        <v>1630</v>
      </c>
      <c r="D486" s="10">
        <f t="shared" si="28"/>
        <v>258.39999999999998</v>
      </c>
      <c r="E486" s="9">
        <f t="shared" si="29"/>
        <v>0.22307446468520295</v>
      </c>
      <c r="F486" s="8">
        <f t="shared" si="30"/>
        <v>3.7020057306590255</v>
      </c>
      <c r="G486" s="8">
        <f t="shared" si="31"/>
        <v>11.230228471001757</v>
      </c>
      <c r="H486" s="7" t="s">
        <v>1629</v>
      </c>
      <c r="I486" s="5">
        <v>6.39</v>
      </c>
      <c r="J486" s="6">
        <v>258.39999999999998</v>
      </c>
      <c r="K486" s="6">
        <v>46.7</v>
      </c>
      <c r="L486" s="6">
        <v>69.8</v>
      </c>
      <c r="M486" s="6">
        <v>254.8</v>
      </c>
      <c r="N486" s="6">
        <v>312.89999999999998</v>
      </c>
      <c r="P486" s="14">
        <v>0.34</v>
      </c>
      <c r="Q486" s="14">
        <v>0.56899999999999995</v>
      </c>
      <c r="S486" s="4" t="s">
        <v>2</v>
      </c>
    </row>
    <row r="487" spans="1:19" ht="36" x14ac:dyDescent="0.15">
      <c r="A487" s="1" t="s">
        <v>1628</v>
      </c>
      <c r="B487" s="12" t="s">
        <v>9</v>
      </c>
      <c r="C487" s="11" t="s">
        <v>1627</v>
      </c>
      <c r="D487" s="10">
        <f t="shared" si="28"/>
        <v>255.1</v>
      </c>
      <c r="E487" s="9">
        <f t="shared" si="29"/>
        <v>0.39312406576980563</v>
      </c>
      <c r="F487" s="8">
        <f t="shared" si="30"/>
        <v>9.6996197718631176</v>
      </c>
      <c r="G487" s="8">
        <f t="shared" si="31"/>
        <v>16.106557377049182</v>
      </c>
      <c r="H487" s="7" t="s">
        <v>1626</v>
      </c>
      <c r="I487" s="5">
        <v>7.86</v>
      </c>
      <c r="J487" s="6">
        <v>255.1</v>
      </c>
      <c r="K487" s="5">
        <v>-4.33</v>
      </c>
      <c r="L487" s="6">
        <v>26.3</v>
      </c>
      <c r="M487" s="6">
        <v>38.799999999999997</v>
      </c>
      <c r="N487" s="6">
        <v>66.900000000000006</v>
      </c>
      <c r="P487" s="14">
        <v>-0.26200000000000001</v>
      </c>
      <c r="Q487" s="14">
        <v>0.48799999999999999</v>
      </c>
      <c r="S487" s="4" t="s">
        <v>2</v>
      </c>
    </row>
    <row r="488" spans="1:19" ht="48" x14ac:dyDescent="0.15">
      <c r="A488" s="1" t="s">
        <v>1625</v>
      </c>
      <c r="B488" s="12" t="s">
        <v>9</v>
      </c>
      <c r="C488" s="11" t="s">
        <v>1624</v>
      </c>
      <c r="D488" s="10">
        <f t="shared" si="28"/>
        <v>253.8</v>
      </c>
      <c r="E488" s="9" t="e">
        <f t="shared" si="29"/>
        <v>#DIV/0!</v>
      </c>
      <c r="F488" s="8">
        <f t="shared" si="30"/>
        <v>-5.875</v>
      </c>
      <c r="G488" s="8">
        <f t="shared" si="31"/>
        <v>-7.2053462940461728</v>
      </c>
      <c r="H488" s="7" t="s">
        <v>1623</v>
      </c>
      <c r="I488" s="5">
        <v>5.93</v>
      </c>
      <c r="J488" s="6">
        <v>253.8</v>
      </c>
      <c r="K488" s="6">
        <v>-33.6</v>
      </c>
      <c r="L488" s="6">
        <v>-43.2</v>
      </c>
      <c r="M488" s="13">
        <v>0</v>
      </c>
      <c r="N488" s="13">
        <v>0</v>
      </c>
      <c r="P488" s="14">
        <v>-0.71599999999999997</v>
      </c>
      <c r="Q488" s="14">
        <v>-0.82299999999999995</v>
      </c>
      <c r="S488" s="4" t="s">
        <v>2</v>
      </c>
    </row>
    <row r="489" spans="1:19" ht="84" x14ac:dyDescent="0.15">
      <c r="A489" s="1" t="s">
        <v>1622</v>
      </c>
      <c r="B489" s="12" t="s">
        <v>5</v>
      </c>
      <c r="C489" s="11" t="s">
        <v>1621</v>
      </c>
      <c r="D489" s="10">
        <f t="shared" si="28"/>
        <v>252.3</v>
      </c>
      <c r="E489" s="9">
        <f t="shared" si="29"/>
        <v>-113.89221556886227</v>
      </c>
      <c r="F489" s="8">
        <f t="shared" si="30"/>
        <v>-1.3264984227129339</v>
      </c>
      <c r="G489" s="8">
        <f t="shared" si="31"/>
        <v>-3.7168141592920358</v>
      </c>
      <c r="H489" s="7" t="s">
        <v>1620</v>
      </c>
      <c r="I489" s="5">
        <v>8.4</v>
      </c>
      <c r="J489" s="6">
        <v>252.3</v>
      </c>
      <c r="K489" s="6">
        <v>-160</v>
      </c>
      <c r="L489" s="6">
        <v>-190.2</v>
      </c>
      <c r="M489" s="13">
        <v>0</v>
      </c>
      <c r="N489" s="5">
        <v>1.67</v>
      </c>
      <c r="P489" s="5">
        <v>-1.81</v>
      </c>
      <c r="Q489" s="5">
        <v>-2.2599999999999998</v>
      </c>
      <c r="S489" s="4" t="s">
        <v>2</v>
      </c>
    </row>
    <row r="490" spans="1:19" ht="36" x14ac:dyDescent="0.15">
      <c r="A490" s="1" t="s">
        <v>1619</v>
      </c>
      <c r="B490" s="12" t="s">
        <v>5</v>
      </c>
      <c r="C490" s="11" t="s">
        <v>1618</v>
      </c>
      <c r="D490" s="10">
        <f t="shared" si="28"/>
        <v>250.8</v>
      </c>
      <c r="E490" s="9">
        <f t="shared" si="29"/>
        <v>-0.57911392405063289</v>
      </c>
      <c r="F490" s="8">
        <f t="shared" si="30"/>
        <v>-6.8524590163934427</v>
      </c>
      <c r="G490" s="8">
        <f t="shared" si="31"/>
        <v>-8.4580645161290313</v>
      </c>
      <c r="H490" s="7" t="s">
        <v>1617</v>
      </c>
      <c r="I490" s="5">
        <v>13.11</v>
      </c>
      <c r="J490" s="6">
        <v>250.8</v>
      </c>
      <c r="K490" s="6">
        <v>-25.7</v>
      </c>
      <c r="L490" s="6">
        <v>-36.6</v>
      </c>
      <c r="M490" s="6">
        <v>44.8</v>
      </c>
      <c r="N490" s="6">
        <v>63.2</v>
      </c>
      <c r="P490" s="5">
        <v>-3.07</v>
      </c>
      <c r="Q490" s="5">
        <v>-1.55</v>
      </c>
      <c r="S490" s="4" t="s">
        <v>2</v>
      </c>
    </row>
    <row r="491" spans="1:19" ht="36" x14ac:dyDescent="0.15">
      <c r="A491" s="1" t="s">
        <v>1616</v>
      </c>
      <c r="B491" s="12" t="s">
        <v>78</v>
      </c>
      <c r="C491" s="11" t="s">
        <v>1615</v>
      </c>
      <c r="D491" s="10">
        <f t="shared" si="28"/>
        <v>249.5</v>
      </c>
      <c r="E491" s="9">
        <f t="shared" si="29"/>
        <v>-52.941176470588232</v>
      </c>
      <c r="F491" s="8">
        <f t="shared" si="30"/>
        <v>-10.267489711934155</v>
      </c>
      <c r="G491" s="8">
        <f t="shared" si="31"/>
        <v>-7.6024590163934427</v>
      </c>
      <c r="H491" s="7" t="s">
        <v>1614</v>
      </c>
      <c r="I491" s="5">
        <v>3.71</v>
      </c>
      <c r="J491" s="6">
        <v>249.5</v>
      </c>
      <c r="K491" s="6">
        <v>-36.4</v>
      </c>
      <c r="L491" s="6">
        <v>-24.3</v>
      </c>
      <c r="M491" s="13">
        <v>0</v>
      </c>
      <c r="N491" s="14">
        <v>0.45900000000000002</v>
      </c>
      <c r="P491" s="14">
        <v>-0.48399999999999999</v>
      </c>
      <c r="Q491" s="14">
        <v>-0.48799999999999999</v>
      </c>
      <c r="S491" s="4" t="s">
        <v>2</v>
      </c>
    </row>
    <row r="492" spans="1:19" ht="60" x14ac:dyDescent="0.15">
      <c r="A492" s="1" t="s">
        <v>1613</v>
      </c>
      <c r="B492" s="12" t="s">
        <v>5</v>
      </c>
      <c r="C492" s="11" t="s">
        <v>1612</v>
      </c>
      <c r="D492" s="10">
        <f t="shared" si="28"/>
        <v>248.6</v>
      </c>
      <c r="E492" s="9">
        <f t="shared" si="29"/>
        <v>1.9617977528089886E-2</v>
      </c>
      <c r="F492" s="8">
        <f t="shared" si="30"/>
        <v>284.76517754868269</v>
      </c>
      <c r="G492" s="8" t="e">
        <f t="shared" si="31"/>
        <v>#DIV/0!</v>
      </c>
      <c r="H492" s="7" t="s">
        <v>1611</v>
      </c>
      <c r="I492" s="14">
        <v>0.61399999999999999</v>
      </c>
      <c r="J492" s="6">
        <v>248.6</v>
      </c>
      <c r="K492" s="5">
        <v>-5.39</v>
      </c>
      <c r="L492" s="14">
        <v>0.873</v>
      </c>
      <c r="M492" s="5">
        <v>2.2400000000000002</v>
      </c>
      <c r="N492" s="6">
        <v>44.5</v>
      </c>
      <c r="P492" s="14">
        <v>-0.88300000000000001</v>
      </c>
      <c r="Q492" s="13">
        <v>0</v>
      </c>
      <c r="S492" s="4" t="s">
        <v>2</v>
      </c>
    </row>
    <row r="493" spans="1:19" ht="60" x14ac:dyDescent="0.15">
      <c r="A493" s="1" t="s">
        <v>1610</v>
      </c>
      <c r="B493" s="12" t="s">
        <v>5</v>
      </c>
      <c r="C493" s="11" t="s">
        <v>1609</v>
      </c>
      <c r="D493" s="10">
        <f t="shared" si="28"/>
        <v>245.1</v>
      </c>
      <c r="E493" s="9">
        <f t="shared" si="29"/>
        <v>-0.16153846153846155</v>
      </c>
      <c r="F493" s="8">
        <f t="shared" si="30"/>
        <v>-35.367965367965368</v>
      </c>
      <c r="G493" s="8">
        <f t="shared" si="31"/>
        <v>-13.088235294117647</v>
      </c>
      <c r="H493" s="7" t="s">
        <v>1608</v>
      </c>
      <c r="I493" s="5">
        <v>4.45</v>
      </c>
      <c r="J493" s="6">
        <v>245.1</v>
      </c>
      <c r="K493" s="6">
        <v>-11.6</v>
      </c>
      <c r="L493" s="5">
        <v>-6.93</v>
      </c>
      <c r="M493" s="6">
        <v>39.799999999999997</v>
      </c>
      <c r="N493" s="6">
        <v>42.9</v>
      </c>
      <c r="P493" s="14">
        <v>-0.34100000000000003</v>
      </c>
      <c r="Q493" s="14">
        <v>-0.34</v>
      </c>
      <c r="S493" s="4" t="s">
        <v>2</v>
      </c>
    </row>
    <row r="494" spans="1:19" ht="60" x14ac:dyDescent="0.15">
      <c r="A494" s="1" t="s">
        <v>1607</v>
      </c>
      <c r="B494" s="12" t="s">
        <v>5</v>
      </c>
      <c r="C494" s="11" t="s">
        <v>1606</v>
      </c>
      <c r="D494" s="10">
        <f t="shared" si="28"/>
        <v>244.1</v>
      </c>
      <c r="E494" s="9" t="e">
        <f t="shared" si="29"/>
        <v>#VALUE!</v>
      </c>
      <c r="F494" s="8" t="e">
        <f t="shared" si="30"/>
        <v>#VALUE!</v>
      </c>
      <c r="G494" s="8">
        <f t="shared" si="31"/>
        <v>16.343042071197409</v>
      </c>
      <c r="H494" s="7" t="s">
        <v>1605</v>
      </c>
      <c r="I494" s="5">
        <v>5.05</v>
      </c>
      <c r="J494" s="6">
        <v>244.1</v>
      </c>
      <c r="K494" s="6">
        <v>-44.9</v>
      </c>
      <c r="L494" s="15" t="s">
        <v>27</v>
      </c>
      <c r="M494" s="13">
        <v>0</v>
      </c>
      <c r="N494" s="6">
        <v>65.400000000000006</v>
      </c>
      <c r="P494" s="14">
        <v>-0.72099999999999997</v>
      </c>
      <c r="Q494" s="14">
        <v>0.309</v>
      </c>
      <c r="S494" s="4" t="s">
        <v>2</v>
      </c>
    </row>
    <row r="495" spans="1:19" ht="84" x14ac:dyDescent="0.15">
      <c r="A495" s="1" t="s">
        <v>1604</v>
      </c>
      <c r="B495" s="12" t="s">
        <v>5</v>
      </c>
      <c r="C495" s="11" t="s">
        <v>1603</v>
      </c>
      <c r="D495" s="10">
        <f t="shared" si="28"/>
        <v>240.8</v>
      </c>
      <c r="E495" s="9">
        <f t="shared" si="29"/>
        <v>0.1610536845615205</v>
      </c>
      <c r="F495" s="8">
        <f t="shared" si="30"/>
        <v>4.9855072463768124</v>
      </c>
      <c r="G495" s="8">
        <f t="shared" si="31"/>
        <v>6.3231197771587748</v>
      </c>
      <c r="H495" s="7" t="s">
        <v>1602</v>
      </c>
      <c r="I495" s="5">
        <v>2.27</v>
      </c>
      <c r="J495" s="6">
        <v>240.8</v>
      </c>
      <c r="K495" s="6">
        <v>-16.8</v>
      </c>
      <c r="L495" s="6">
        <v>48.3</v>
      </c>
      <c r="M495" s="6">
        <v>316.10000000000002</v>
      </c>
      <c r="N495" s="6">
        <v>299.89999999999998</v>
      </c>
      <c r="P495" s="5">
        <v>-1.59</v>
      </c>
      <c r="Q495" s="14">
        <v>0.35899999999999999</v>
      </c>
      <c r="S495" s="4" t="s">
        <v>2</v>
      </c>
    </row>
    <row r="496" spans="1:19" ht="96" x14ac:dyDescent="0.15">
      <c r="A496" s="1" t="s">
        <v>1601</v>
      </c>
      <c r="B496" s="12" t="s">
        <v>5</v>
      </c>
      <c r="C496" s="11" t="s">
        <v>1600</v>
      </c>
      <c r="D496" s="10">
        <f t="shared" si="28"/>
        <v>240.3</v>
      </c>
      <c r="E496" s="9" t="e">
        <f t="shared" si="29"/>
        <v>#VALUE!</v>
      </c>
      <c r="F496" s="8" t="e">
        <f t="shared" si="30"/>
        <v>#VALUE!</v>
      </c>
      <c r="G496" s="8">
        <f t="shared" si="31"/>
        <v>7.042553191489362</v>
      </c>
      <c r="H496" s="7" t="s">
        <v>1599</v>
      </c>
      <c r="I496" s="5">
        <v>3.31</v>
      </c>
      <c r="J496" s="6">
        <v>240.3</v>
      </c>
      <c r="K496" s="6">
        <v>77.400000000000006</v>
      </c>
      <c r="L496" s="15" t="s">
        <v>27</v>
      </c>
      <c r="M496" s="6">
        <v>178.5</v>
      </c>
      <c r="N496" s="6">
        <v>191.6</v>
      </c>
      <c r="P496" s="14">
        <v>0.42</v>
      </c>
      <c r="Q496" s="14">
        <v>0.47</v>
      </c>
      <c r="S496" s="4" t="s">
        <v>2</v>
      </c>
    </row>
    <row r="497" spans="1:19" ht="24" x14ac:dyDescent="0.15">
      <c r="A497" s="1" t="s">
        <v>1598</v>
      </c>
      <c r="B497" s="12" t="s">
        <v>9</v>
      </c>
      <c r="C497" s="11" t="s">
        <v>1597</v>
      </c>
      <c r="D497" s="10">
        <f t="shared" si="28"/>
        <v>240.2</v>
      </c>
      <c r="E497" s="9">
        <f t="shared" si="29"/>
        <v>-28625</v>
      </c>
      <c r="F497" s="8">
        <f t="shared" si="30"/>
        <v>-2.0978165938864626</v>
      </c>
      <c r="G497" s="8">
        <f t="shared" si="31"/>
        <v>-3.6578947368421053</v>
      </c>
      <c r="H497" s="7" t="s">
        <v>1596</v>
      </c>
      <c r="I497" s="5">
        <v>4.17</v>
      </c>
      <c r="J497" s="6">
        <v>240.2</v>
      </c>
      <c r="K497" s="6">
        <v>-90.3</v>
      </c>
      <c r="L497" s="6">
        <v>-114.5</v>
      </c>
      <c r="M497" s="14">
        <v>0.02</v>
      </c>
      <c r="N497" s="14">
        <v>4.0000000000000001E-3</v>
      </c>
      <c r="P497" s="5">
        <v>-1.06</v>
      </c>
      <c r="Q497" s="5">
        <v>-1.1399999999999999</v>
      </c>
      <c r="S497" s="4" t="s">
        <v>2</v>
      </c>
    </row>
    <row r="498" spans="1:19" ht="60" x14ac:dyDescent="0.15">
      <c r="A498" s="1" t="s">
        <v>1595</v>
      </c>
      <c r="B498" s="12" t="s">
        <v>9</v>
      </c>
      <c r="C498" s="11" t="s">
        <v>1594</v>
      </c>
      <c r="D498" s="10">
        <f t="shared" si="28"/>
        <v>239.3</v>
      </c>
      <c r="E498" s="9">
        <f t="shared" si="29"/>
        <v>-4.9206349206349205E-2</v>
      </c>
      <c r="F498" s="8">
        <f t="shared" si="30"/>
        <v>-77.193548387096769</v>
      </c>
      <c r="G498" s="8">
        <f t="shared" si="31"/>
        <v>-17.27272727272727</v>
      </c>
      <c r="H498" s="7" t="s">
        <v>1593</v>
      </c>
      <c r="I498" s="5">
        <v>4.5599999999999996</v>
      </c>
      <c r="J498" s="6">
        <v>239.3</v>
      </c>
      <c r="K498" s="6">
        <v>-30.6</v>
      </c>
      <c r="L498" s="5">
        <v>-3.1</v>
      </c>
      <c r="M498" s="6">
        <v>40.200000000000003</v>
      </c>
      <c r="N498" s="6">
        <v>63</v>
      </c>
      <c r="P498" s="5">
        <v>-2.14</v>
      </c>
      <c r="Q498" s="14">
        <v>-0.26400000000000001</v>
      </c>
      <c r="S498" s="4" t="s">
        <v>2</v>
      </c>
    </row>
    <row r="499" spans="1:19" ht="48" x14ac:dyDescent="0.15">
      <c r="A499" s="1" t="s">
        <v>1592</v>
      </c>
      <c r="B499" s="12" t="s">
        <v>5</v>
      </c>
      <c r="C499" s="11" t="s">
        <v>1591</v>
      </c>
      <c r="D499" s="10">
        <f t="shared" si="28"/>
        <v>236.3</v>
      </c>
      <c r="E499" s="9">
        <f t="shared" si="29"/>
        <v>-33.445544554455445</v>
      </c>
      <c r="F499" s="8">
        <f t="shared" si="30"/>
        <v>-0.69952634695085847</v>
      </c>
      <c r="G499" s="8">
        <f t="shared" si="31"/>
        <v>-1.6829268292682926</v>
      </c>
      <c r="H499" s="7" t="s">
        <v>1590</v>
      </c>
      <c r="I499" s="5">
        <v>5.52</v>
      </c>
      <c r="J499" s="6">
        <v>236.3</v>
      </c>
      <c r="K499" s="6">
        <v>-439.3</v>
      </c>
      <c r="L499" s="6">
        <v>-337.8</v>
      </c>
      <c r="M499" s="6">
        <v>22.1</v>
      </c>
      <c r="N499" s="6">
        <v>10.1</v>
      </c>
      <c r="P499" s="5">
        <v>-3.38</v>
      </c>
      <c r="Q499" s="5">
        <v>-3.28</v>
      </c>
      <c r="S499" s="4" t="s">
        <v>2</v>
      </c>
    </row>
    <row r="500" spans="1:19" ht="72" x14ac:dyDescent="0.15">
      <c r="A500" s="1" t="s">
        <v>1589</v>
      </c>
      <c r="B500" s="12" t="s">
        <v>78</v>
      </c>
      <c r="C500" s="11" t="s">
        <v>1588</v>
      </c>
      <c r="D500" s="10">
        <f t="shared" si="28"/>
        <v>236.1</v>
      </c>
      <c r="E500" s="9">
        <f t="shared" si="29"/>
        <v>7.3240525908739362E-2</v>
      </c>
      <c r="F500" s="8">
        <f t="shared" si="30"/>
        <v>24.931362196409712</v>
      </c>
      <c r="G500" s="8">
        <f t="shared" si="31"/>
        <v>-9.6808510638297882</v>
      </c>
      <c r="H500" s="7" t="s">
        <v>1587</v>
      </c>
      <c r="I500" s="5">
        <v>3.64</v>
      </c>
      <c r="J500" s="6">
        <v>236.1</v>
      </c>
      <c r="K500" s="5">
        <v>-7.07</v>
      </c>
      <c r="L500" s="5">
        <v>9.4700000000000006</v>
      </c>
      <c r="M500" s="6">
        <v>103.1</v>
      </c>
      <c r="N500" s="6">
        <v>129.30000000000001</v>
      </c>
      <c r="P500" s="14">
        <v>-0.63900000000000001</v>
      </c>
      <c r="Q500" s="14">
        <v>-0.376</v>
      </c>
      <c r="S500" s="4" t="s">
        <v>2</v>
      </c>
    </row>
    <row r="501" spans="1:19" ht="84" x14ac:dyDescent="0.15">
      <c r="A501" s="1" t="s">
        <v>1586</v>
      </c>
      <c r="B501" s="12" t="s">
        <v>5</v>
      </c>
      <c r="C501" s="11" t="s">
        <v>1585</v>
      </c>
      <c r="D501" s="10">
        <f t="shared" si="28"/>
        <v>233.6</v>
      </c>
      <c r="E501" s="9">
        <f t="shared" si="29"/>
        <v>7.3739495798319329E-2</v>
      </c>
      <c r="F501" s="8">
        <f t="shared" si="30"/>
        <v>6.6552706552706544</v>
      </c>
      <c r="G501" s="8">
        <f t="shared" si="31"/>
        <v>-10.4</v>
      </c>
      <c r="H501" s="7" t="s">
        <v>1584</v>
      </c>
      <c r="I501" s="5">
        <v>1.04</v>
      </c>
      <c r="J501" s="6">
        <v>233.6</v>
      </c>
      <c r="K501" s="5">
        <v>7.84</v>
      </c>
      <c r="L501" s="6">
        <v>35.1</v>
      </c>
      <c r="M501" s="6">
        <v>450.9</v>
      </c>
      <c r="N501" s="6">
        <v>476</v>
      </c>
      <c r="P501" s="14">
        <v>-0.18</v>
      </c>
      <c r="Q501" s="14">
        <v>-0.1</v>
      </c>
      <c r="S501" s="4" t="s">
        <v>2</v>
      </c>
    </row>
    <row r="502" spans="1:19" ht="60" x14ac:dyDescent="0.15">
      <c r="A502" s="1" t="s">
        <v>1583</v>
      </c>
      <c r="B502" s="12" t="s">
        <v>5</v>
      </c>
      <c r="C502" s="11" t="s">
        <v>1582</v>
      </c>
      <c r="D502" s="10">
        <f t="shared" si="28"/>
        <v>230.4</v>
      </c>
      <c r="E502" s="9" t="e">
        <f t="shared" si="29"/>
        <v>#DIV/0!</v>
      </c>
      <c r="F502" s="8">
        <f t="shared" si="30"/>
        <v>-0.99054170249355122</v>
      </c>
      <c r="G502" s="8">
        <f t="shared" si="31"/>
        <v>-1.6728395061728394</v>
      </c>
      <c r="H502" s="7" t="s">
        <v>1581</v>
      </c>
      <c r="I502" s="5">
        <v>2.71</v>
      </c>
      <c r="J502" s="6">
        <v>230.4</v>
      </c>
      <c r="K502" s="6">
        <v>-216.5</v>
      </c>
      <c r="L502" s="6">
        <v>-232.6</v>
      </c>
      <c r="M502" s="13">
        <v>0</v>
      </c>
      <c r="N502" s="13">
        <v>0</v>
      </c>
      <c r="P502" s="5">
        <v>-1.39</v>
      </c>
      <c r="Q502" s="5">
        <v>-1.62</v>
      </c>
      <c r="S502" s="4" t="s">
        <v>2</v>
      </c>
    </row>
    <row r="503" spans="1:19" ht="48" x14ac:dyDescent="0.15">
      <c r="A503" s="1" t="s">
        <v>1580</v>
      </c>
      <c r="B503" s="12" t="s">
        <v>5</v>
      </c>
      <c r="C503" s="11" t="s">
        <v>1579</v>
      </c>
      <c r="D503" s="10">
        <f t="shared" si="28"/>
        <v>227.4</v>
      </c>
      <c r="E503" s="9">
        <f t="shared" si="29"/>
        <v>0.14454277286135692</v>
      </c>
      <c r="F503" s="8">
        <f t="shared" si="30"/>
        <v>15.469387755102042</v>
      </c>
      <c r="G503" s="8">
        <f t="shared" si="31"/>
        <v>80.450450450450447</v>
      </c>
      <c r="H503" s="7" t="s">
        <v>1578</v>
      </c>
      <c r="I503" s="5">
        <v>8.93</v>
      </c>
      <c r="J503" s="6">
        <v>227.4</v>
      </c>
      <c r="K503" s="5">
        <v>6.08</v>
      </c>
      <c r="L503" s="6">
        <v>14.7</v>
      </c>
      <c r="M503" s="6">
        <v>79.599999999999994</v>
      </c>
      <c r="N503" s="6">
        <v>101.7</v>
      </c>
      <c r="P503" s="14">
        <v>3.5000000000000003E-2</v>
      </c>
      <c r="Q503" s="14">
        <v>0.111</v>
      </c>
      <c r="S503" s="4" t="s">
        <v>2</v>
      </c>
    </row>
    <row r="504" spans="1:19" ht="72" x14ac:dyDescent="0.15">
      <c r="A504" s="1" t="s">
        <v>1577</v>
      </c>
      <c r="B504" s="12" t="s">
        <v>5</v>
      </c>
      <c r="C504" s="11" t="s">
        <v>1576</v>
      </c>
      <c r="D504" s="10">
        <f t="shared" si="28"/>
        <v>224.9</v>
      </c>
      <c r="E504" s="9" t="e">
        <f t="shared" si="29"/>
        <v>#VALUE!</v>
      </c>
      <c r="F504" s="8" t="e">
        <f t="shared" si="30"/>
        <v>#VALUE!</v>
      </c>
      <c r="G504" s="8">
        <f t="shared" si="31"/>
        <v>18.568965517241381</v>
      </c>
      <c r="H504" s="7" t="s">
        <v>1575</v>
      </c>
      <c r="I504" s="5">
        <v>21.54</v>
      </c>
      <c r="J504" s="6">
        <v>224.9</v>
      </c>
      <c r="K504" s="5">
        <v>5.75</v>
      </c>
      <c r="L504" s="15" t="s">
        <v>27</v>
      </c>
      <c r="M504" s="6">
        <v>101.9</v>
      </c>
      <c r="N504" s="6">
        <v>115.7</v>
      </c>
      <c r="P504" s="14">
        <v>-0.70699999999999996</v>
      </c>
      <c r="Q504" s="5">
        <v>1.1599999999999999</v>
      </c>
      <c r="S504" s="4" t="s">
        <v>2</v>
      </c>
    </row>
    <row r="505" spans="1:19" ht="36" x14ac:dyDescent="0.15">
      <c r="A505" s="1" t="s">
        <v>1574</v>
      </c>
      <c r="B505" s="12" t="s">
        <v>5</v>
      </c>
      <c r="C505" s="11" t="s">
        <v>1573</v>
      </c>
      <c r="D505" s="10">
        <f t="shared" si="28"/>
        <v>224.3</v>
      </c>
      <c r="E505" s="9">
        <f t="shared" si="29"/>
        <v>-5.7873768085552535E-4</v>
      </c>
      <c r="F505" s="8">
        <f t="shared" si="30"/>
        <v>-812.68115942028987</v>
      </c>
      <c r="G505" s="8">
        <f t="shared" si="31"/>
        <v>-3.8906250000000004</v>
      </c>
      <c r="H505" s="7" t="s">
        <v>1572</v>
      </c>
      <c r="I505" s="5">
        <v>2.4900000000000002</v>
      </c>
      <c r="J505" s="6">
        <v>224.3</v>
      </c>
      <c r="K505" s="6">
        <v>-27.8</v>
      </c>
      <c r="L505" s="14">
        <v>-0.27600000000000002</v>
      </c>
      <c r="M505" s="6">
        <v>445.4</v>
      </c>
      <c r="N505" s="6">
        <v>476.9</v>
      </c>
      <c r="P505" s="5">
        <v>-1.9</v>
      </c>
      <c r="Q505" s="14">
        <v>-0.64</v>
      </c>
      <c r="S505" s="4" t="s">
        <v>2</v>
      </c>
    </row>
    <row r="506" spans="1:19" ht="72" x14ac:dyDescent="0.15">
      <c r="A506" s="1" t="s">
        <v>1571</v>
      </c>
      <c r="B506" s="12" t="s">
        <v>5</v>
      </c>
      <c r="C506" s="11" t="s">
        <v>1570</v>
      </c>
      <c r="D506" s="10">
        <f t="shared" si="28"/>
        <v>223</v>
      </c>
      <c r="E506" s="9">
        <f t="shared" si="29"/>
        <v>-1.6319018404907977</v>
      </c>
      <c r="F506" s="8">
        <f t="shared" si="30"/>
        <v>-8.3834586466165408</v>
      </c>
      <c r="G506" s="8">
        <f t="shared" si="31"/>
        <v>-9.9417475728155331</v>
      </c>
      <c r="H506" s="7" t="s">
        <v>1569</v>
      </c>
      <c r="I506" s="5">
        <v>5.12</v>
      </c>
      <c r="J506" s="6">
        <v>223</v>
      </c>
      <c r="K506" s="6">
        <v>-22.5</v>
      </c>
      <c r="L506" s="6">
        <v>-26.6</v>
      </c>
      <c r="M506" s="6">
        <v>13.1</v>
      </c>
      <c r="N506" s="6">
        <v>16.3</v>
      </c>
      <c r="P506" s="5">
        <v>-1.69</v>
      </c>
      <c r="Q506" s="14">
        <v>-0.51500000000000001</v>
      </c>
      <c r="S506" s="4" t="s">
        <v>2</v>
      </c>
    </row>
    <row r="507" spans="1:19" ht="60" x14ac:dyDescent="0.15">
      <c r="A507" s="1" t="s">
        <v>1568</v>
      </c>
      <c r="B507" s="12" t="s">
        <v>5</v>
      </c>
      <c r="C507" s="11" t="s">
        <v>1567</v>
      </c>
      <c r="D507" s="10">
        <f t="shared" si="28"/>
        <v>218.5</v>
      </c>
      <c r="E507" s="9">
        <f t="shared" si="29"/>
        <v>0.20991847826086957</v>
      </c>
      <c r="F507" s="8">
        <f t="shared" si="30"/>
        <v>7.0711974110032365</v>
      </c>
      <c r="G507" s="8">
        <f t="shared" si="31"/>
        <v>27.807017543859647</v>
      </c>
      <c r="H507" s="7" t="s">
        <v>1566</v>
      </c>
      <c r="I507" s="5">
        <v>9.51</v>
      </c>
      <c r="J507" s="6">
        <v>218.5</v>
      </c>
      <c r="K507" s="6">
        <v>25.1</v>
      </c>
      <c r="L507" s="6">
        <v>30.9</v>
      </c>
      <c r="M507" s="6">
        <v>141.1</v>
      </c>
      <c r="N507" s="6">
        <v>147.19999999999999</v>
      </c>
      <c r="P507" s="14">
        <v>0.25900000000000001</v>
      </c>
      <c r="Q507" s="14">
        <v>0.34200000000000003</v>
      </c>
      <c r="S507" s="4" t="s">
        <v>2</v>
      </c>
    </row>
    <row r="508" spans="1:19" ht="72" x14ac:dyDescent="0.15">
      <c r="A508" s="1" t="s">
        <v>1565</v>
      </c>
      <c r="B508" s="12" t="s">
        <v>5</v>
      </c>
      <c r="C508" s="11" t="s">
        <v>1564</v>
      </c>
      <c r="D508" s="10">
        <f t="shared" si="28"/>
        <v>215.6</v>
      </c>
      <c r="E508" s="9" t="e">
        <f t="shared" si="29"/>
        <v>#VALUE!</v>
      </c>
      <c r="F508" s="8" t="e">
        <f t="shared" si="30"/>
        <v>#VALUE!</v>
      </c>
      <c r="G508" s="8">
        <f t="shared" si="31"/>
        <v>-5.6692307692307695</v>
      </c>
      <c r="H508" s="7" t="s">
        <v>1563</v>
      </c>
      <c r="I508" s="5">
        <v>7.37</v>
      </c>
      <c r="J508" s="6">
        <v>215.6</v>
      </c>
      <c r="K508" s="6">
        <v>-77.400000000000006</v>
      </c>
      <c r="L508" s="15" t="s">
        <v>27</v>
      </c>
      <c r="M508" s="13">
        <v>0</v>
      </c>
      <c r="N508" s="13">
        <v>0</v>
      </c>
      <c r="P508" s="5">
        <v>-1.19</v>
      </c>
      <c r="Q508" s="5">
        <v>-1.3</v>
      </c>
      <c r="S508" s="4" t="s">
        <v>2</v>
      </c>
    </row>
    <row r="509" spans="1:19" ht="72" x14ac:dyDescent="0.15">
      <c r="A509" s="1" t="s">
        <v>1562</v>
      </c>
      <c r="B509" s="12" t="s">
        <v>5</v>
      </c>
      <c r="C509" s="11" t="s">
        <v>1561</v>
      </c>
      <c r="D509" s="10">
        <f t="shared" si="28"/>
        <v>214.5</v>
      </c>
      <c r="E509" s="9">
        <f t="shared" si="29"/>
        <v>0.18996798292422626</v>
      </c>
      <c r="F509" s="8">
        <f t="shared" si="30"/>
        <v>12.050561797752808</v>
      </c>
      <c r="G509" s="8">
        <f t="shared" si="31"/>
        <v>63.12</v>
      </c>
      <c r="H509" s="7" t="s">
        <v>1560</v>
      </c>
      <c r="I509" s="5">
        <v>7.89</v>
      </c>
      <c r="J509" s="6">
        <v>214.5</v>
      </c>
      <c r="K509" s="5">
        <v>-1.32</v>
      </c>
      <c r="L509" s="6">
        <v>17.8</v>
      </c>
      <c r="M509" s="6">
        <v>59.4</v>
      </c>
      <c r="N509" s="6">
        <v>93.7</v>
      </c>
      <c r="P509" s="14">
        <v>-0.376</v>
      </c>
      <c r="Q509" s="14">
        <v>0.125</v>
      </c>
      <c r="S509" s="4" t="s">
        <v>2</v>
      </c>
    </row>
    <row r="510" spans="1:19" ht="60" x14ac:dyDescent="0.15">
      <c r="A510" s="1" t="s">
        <v>1559</v>
      </c>
      <c r="B510" s="12" t="s">
        <v>5</v>
      </c>
      <c r="C510" s="11" t="s">
        <v>1558</v>
      </c>
      <c r="D510" s="10">
        <f t="shared" si="28"/>
        <v>214.4</v>
      </c>
      <c r="E510" s="9" t="e">
        <f t="shared" si="29"/>
        <v>#DIV/0!</v>
      </c>
      <c r="F510" s="8">
        <f t="shared" si="30"/>
        <v>-2.2263759086188992</v>
      </c>
      <c r="G510" s="8">
        <f t="shared" si="31"/>
        <v>-5.2424242424242422</v>
      </c>
      <c r="H510" s="7" t="s">
        <v>1557</v>
      </c>
      <c r="I510" s="5">
        <v>12.11</v>
      </c>
      <c r="J510" s="6">
        <v>214.4</v>
      </c>
      <c r="K510" s="6">
        <v>-65.599999999999994</v>
      </c>
      <c r="L510" s="6">
        <v>-96.3</v>
      </c>
      <c r="M510" s="15" t="s">
        <v>27</v>
      </c>
      <c r="N510" s="13">
        <v>0</v>
      </c>
      <c r="P510" s="5">
        <v>-2.31</v>
      </c>
      <c r="Q510" s="5">
        <v>-2.31</v>
      </c>
      <c r="S510" s="4" t="s">
        <v>2</v>
      </c>
    </row>
    <row r="511" spans="1:19" ht="72" x14ac:dyDescent="0.15">
      <c r="A511" s="1" t="s">
        <v>1556</v>
      </c>
      <c r="B511" s="12" t="s">
        <v>5</v>
      </c>
      <c r="C511" s="11" t="s">
        <v>1555</v>
      </c>
      <c r="D511" s="10">
        <f t="shared" si="28"/>
        <v>214.3</v>
      </c>
      <c r="E511" s="9" t="e">
        <f t="shared" si="29"/>
        <v>#VALUE!</v>
      </c>
      <c r="F511" s="8" t="e">
        <f t="shared" si="30"/>
        <v>#VALUE!</v>
      </c>
      <c r="G511" s="8">
        <f t="shared" si="31"/>
        <v>-3.4330708661417324</v>
      </c>
      <c r="H511" s="7" t="s">
        <v>1554</v>
      </c>
      <c r="I511" s="5">
        <v>4.3600000000000003</v>
      </c>
      <c r="J511" s="6">
        <v>214.3</v>
      </c>
      <c r="K511" s="6">
        <v>-80.5</v>
      </c>
      <c r="L511" s="15" t="s">
        <v>27</v>
      </c>
      <c r="M511" s="5">
        <v>2.82</v>
      </c>
      <c r="N511" s="13">
        <v>0</v>
      </c>
      <c r="P511" s="5">
        <v>-1.57</v>
      </c>
      <c r="Q511" s="5">
        <v>-1.27</v>
      </c>
      <c r="S511" s="4" t="s">
        <v>2</v>
      </c>
    </row>
    <row r="512" spans="1:19" ht="84" x14ac:dyDescent="0.15">
      <c r="A512" s="1" t="s">
        <v>1553</v>
      </c>
      <c r="B512" s="12" t="s">
        <v>78</v>
      </c>
      <c r="C512" s="11" t="s">
        <v>1552</v>
      </c>
      <c r="D512" s="10">
        <f t="shared" si="28"/>
        <v>212.8</v>
      </c>
      <c r="E512" s="9" t="e">
        <f t="shared" si="29"/>
        <v>#VALUE!</v>
      </c>
      <c r="F512" s="8" t="e">
        <f t="shared" si="30"/>
        <v>#VALUE!</v>
      </c>
      <c r="G512" s="8">
        <f t="shared" si="31"/>
        <v>-101.32653061224489</v>
      </c>
      <c r="H512" s="7" t="s">
        <v>1551</v>
      </c>
      <c r="I512" s="5">
        <v>9.93</v>
      </c>
      <c r="J512" s="6">
        <v>212.8</v>
      </c>
      <c r="K512" s="6">
        <v>-221.3</v>
      </c>
      <c r="L512" s="15" t="s">
        <v>27</v>
      </c>
      <c r="M512" s="6">
        <v>11.8</v>
      </c>
      <c r="N512" s="6">
        <v>76.7</v>
      </c>
      <c r="P512" s="5">
        <v>-5.21</v>
      </c>
      <c r="Q512" s="14">
        <v>-9.8000000000000004E-2</v>
      </c>
      <c r="S512" s="4" t="s">
        <v>2</v>
      </c>
    </row>
    <row r="513" spans="1:19" ht="84" x14ac:dyDescent="0.15">
      <c r="A513" s="1" t="s">
        <v>1550</v>
      </c>
      <c r="B513" s="12" t="s">
        <v>9</v>
      </c>
      <c r="C513" s="11" t="s">
        <v>1549</v>
      </c>
      <c r="D513" s="10">
        <f t="shared" si="28"/>
        <v>211.9</v>
      </c>
      <c r="E513" s="9" t="e">
        <f t="shared" si="29"/>
        <v>#VALUE!</v>
      </c>
      <c r="F513" s="8" t="e">
        <f t="shared" si="30"/>
        <v>#VALUE!</v>
      </c>
      <c r="G513" s="8">
        <f t="shared" si="31"/>
        <v>-6.7592592592592586</v>
      </c>
      <c r="H513" s="7" t="s">
        <v>1548</v>
      </c>
      <c r="I513" s="5">
        <v>3.65</v>
      </c>
      <c r="J513" s="6">
        <v>211.9</v>
      </c>
      <c r="K513" s="13">
        <v>0</v>
      </c>
      <c r="L513" s="15" t="s">
        <v>27</v>
      </c>
      <c r="M513" s="13">
        <v>0</v>
      </c>
      <c r="N513" s="13">
        <v>0</v>
      </c>
      <c r="P513" s="14">
        <v>-0.56699999999999995</v>
      </c>
      <c r="Q513" s="14">
        <v>-0.54</v>
      </c>
      <c r="S513" s="4" t="s">
        <v>2</v>
      </c>
    </row>
    <row r="514" spans="1:19" ht="48" x14ac:dyDescent="0.15">
      <c r="A514" s="1" t="s">
        <v>1547</v>
      </c>
      <c r="B514" s="12" t="s">
        <v>78</v>
      </c>
      <c r="C514" s="11" t="s">
        <v>1546</v>
      </c>
      <c r="D514" s="10">
        <f t="shared" si="28"/>
        <v>209.6</v>
      </c>
      <c r="E514" s="9">
        <f t="shared" si="29"/>
        <v>-1.1648745519713262</v>
      </c>
      <c r="F514" s="8">
        <f t="shared" si="30"/>
        <v>-6.4492307692307689</v>
      </c>
      <c r="G514" s="8">
        <f t="shared" si="31"/>
        <v>-6.6849816849816852</v>
      </c>
      <c r="H514" s="7" t="s">
        <v>1545</v>
      </c>
      <c r="I514" s="5">
        <v>18.25</v>
      </c>
      <c r="J514" s="6">
        <v>209.6</v>
      </c>
      <c r="K514" s="6">
        <v>-21.3</v>
      </c>
      <c r="L514" s="6">
        <v>-32.5</v>
      </c>
      <c r="M514" s="6">
        <v>19.899999999999999</v>
      </c>
      <c r="N514" s="6">
        <v>27.9</v>
      </c>
      <c r="P514" s="5">
        <v>-2.63</v>
      </c>
      <c r="Q514" s="5">
        <v>-2.73</v>
      </c>
      <c r="S514" s="4" t="s">
        <v>2</v>
      </c>
    </row>
    <row r="515" spans="1:19" ht="36" x14ac:dyDescent="0.15">
      <c r="A515" s="1" t="s">
        <v>1544</v>
      </c>
      <c r="B515" s="12" t="s">
        <v>5</v>
      </c>
      <c r="C515" s="11" t="s">
        <v>1543</v>
      </c>
      <c r="D515" s="10">
        <f t="shared" si="28"/>
        <v>208.4</v>
      </c>
      <c r="E515" s="9">
        <f t="shared" si="29"/>
        <v>-0.68159999999999998</v>
      </c>
      <c r="F515" s="8">
        <f t="shared" si="30"/>
        <v>-4.892018779342723</v>
      </c>
      <c r="G515" s="8">
        <f t="shared" si="31"/>
        <v>-4.9308510638297873</v>
      </c>
      <c r="H515" s="7" t="s">
        <v>1542</v>
      </c>
      <c r="I515" s="5">
        <v>9.27</v>
      </c>
      <c r="J515" s="6">
        <v>208.4</v>
      </c>
      <c r="K515" s="6">
        <v>-49.6</v>
      </c>
      <c r="L515" s="6">
        <v>-42.6</v>
      </c>
      <c r="M515" s="6">
        <v>56</v>
      </c>
      <c r="N515" s="6">
        <v>62.5</v>
      </c>
      <c r="P515" s="5">
        <v>-2.02</v>
      </c>
      <c r="Q515" s="5">
        <v>-1.88</v>
      </c>
      <c r="S515" s="4" t="s">
        <v>2</v>
      </c>
    </row>
    <row r="516" spans="1:19" ht="108" x14ac:dyDescent="0.15">
      <c r="A516" s="1" t="s">
        <v>1541</v>
      </c>
      <c r="B516" s="12" t="s">
        <v>5</v>
      </c>
      <c r="C516" s="11" t="s">
        <v>1540</v>
      </c>
      <c r="D516" s="10">
        <f t="shared" si="28"/>
        <v>207.5</v>
      </c>
      <c r="E516" s="9">
        <f t="shared" si="29"/>
        <v>0.11310190369540875</v>
      </c>
      <c r="F516" s="8">
        <f t="shared" si="30"/>
        <v>6.8481848184818483</v>
      </c>
      <c r="G516" s="8">
        <f t="shared" si="31"/>
        <v>-136.17647058823528</v>
      </c>
      <c r="H516" s="7" t="s">
        <v>1539</v>
      </c>
      <c r="I516" s="5">
        <v>4.63</v>
      </c>
      <c r="J516" s="6">
        <v>207.5</v>
      </c>
      <c r="K516" s="14">
        <v>-0.371</v>
      </c>
      <c r="L516" s="6">
        <v>30.3</v>
      </c>
      <c r="M516" s="6">
        <v>245.6</v>
      </c>
      <c r="N516" s="6">
        <v>267.89999999999998</v>
      </c>
      <c r="P516" s="14">
        <v>-0.21</v>
      </c>
      <c r="Q516" s="14">
        <v>-3.4000000000000002E-2</v>
      </c>
      <c r="S516" s="4" t="s">
        <v>2</v>
      </c>
    </row>
    <row r="517" spans="1:19" ht="84" x14ac:dyDescent="0.15">
      <c r="A517" s="1" t="s">
        <v>1538</v>
      </c>
      <c r="B517" s="12" t="s">
        <v>9</v>
      </c>
      <c r="C517" s="11" t="s">
        <v>1537</v>
      </c>
      <c r="D517" s="10">
        <f t="shared" si="28"/>
        <v>207.5</v>
      </c>
      <c r="E517" s="9">
        <f t="shared" si="29"/>
        <v>-0.22784810126582278</v>
      </c>
      <c r="F517" s="8">
        <f t="shared" si="30"/>
        <v>-23.055555555555557</v>
      </c>
      <c r="G517" s="8">
        <f t="shared" si="31"/>
        <v>-10.277777777777779</v>
      </c>
      <c r="H517" s="7" t="s">
        <v>1536</v>
      </c>
      <c r="I517" s="5">
        <v>2.2200000000000002</v>
      </c>
      <c r="J517" s="6">
        <v>207.5</v>
      </c>
      <c r="K517" s="6">
        <v>-18.899999999999999</v>
      </c>
      <c r="L517" s="5">
        <v>-9</v>
      </c>
      <c r="M517" s="6">
        <v>30.1</v>
      </c>
      <c r="N517" s="6">
        <v>39.5</v>
      </c>
      <c r="P517" s="14">
        <v>-0.28100000000000003</v>
      </c>
      <c r="Q517" s="14">
        <v>-0.216</v>
      </c>
      <c r="S517" s="4" t="s">
        <v>2</v>
      </c>
    </row>
    <row r="518" spans="1:19" ht="48" x14ac:dyDescent="0.15">
      <c r="A518" s="1" t="s">
        <v>1535</v>
      </c>
      <c r="B518" s="12" t="s">
        <v>5</v>
      </c>
      <c r="C518" s="11" t="s">
        <v>1534</v>
      </c>
      <c r="D518" s="10">
        <f t="shared" si="28"/>
        <v>207.1</v>
      </c>
      <c r="E518" s="9" t="e">
        <f t="shared" si="29"/>
        <v>#VALUE!</v>
      </c>
      <c r="F518" s="8" t="e">
        <f t="shared" si="30"/>
        <v>#VALUE!</v>
      </c>
      <c r="G518" s="8">
        <f t="shared" si="31"/>
        <v>-3.1781609195402298</v>
      </c>
      <c r="H518" s="7" t="s">
        <v>1533</v>
      </c>
      <c r="I518" s="5">
        <v>5.53</v>
      </c>
      <c r="J518" s="6">
        <v>207.1</v>
      </c>
      <c r="K518" s="6">
        <v>-112.2</v>
      </c>
      <c r="L518" s="15" t="s">
        <v>27</v>
      </c>
      <c r="M518" s="13">
        <v>0</v>
      </c>
      <c r="N518" s="13">
        <v>0</v>
      </c>
      <c r="P518" s="5">
        <v>-1.9</v>
      </c>
      <c r="Q518" s="5">
        <v>-1.74</v>
      </c>
      <c r="S518" s="4" t="s">
        <v>2</v>
      </c>
    </row>
    <row r="519" spans="1:19" ht="60" x14ac:dyDescent="0.15">
      <c r="A519" s="1" t="s">
        <v>1532</v>
      </c>
      <c r="B519" s="12" t="s">
        <v>5</v>
      </c>
      <c r="C519" s="11" t="s">
        <v>1531</v>
      </c>
      <c r="D519" s="10">
        <f t="shared" si="28"/>
        <v>206</v>
      </c>
      <c r="E519" s="9">
        <f t="shared" si="29"/>
        <v>-2.198256080770996E-2</v>
      </c>
      <c r="F519" s="8">
        <f t="shared" si="30"/>
        <v>-43.006263048016699</v>
      </c>
      <c r="G519" s="8">
        <f t="shared" si="31"/>
        <v>-3.4549600912200682</v>
      </c>
      <c r="H519" s="7" t="s">
        <v>1530</v>
      </c>
      <c r="I519" s="5">
        <v>3.03</v>
      </c>
      <c r="J519" s="6">
        <v>206</v>
      </c>
      <c r="K519" s="6">
        <v>-39.299999999999997</v>
      </c>
      <c r="L519" s="5">
        <v>-4.79</v>
      </c>
      <c r="M519" s="6">
        <v>218.9</v>
      </c>
      <c r="N519" s="6">
        <v>217.9</v>
      </c>
      <c r="P519" s="14">
        <v>-0.79900000000000004</v>
      </c>
      <c r="Q519" s="14">
        <v>-0.877</v>
      </c>
      <c r="S519" s="4" t="s">
        <v>2</v>
      </c>
    </row>
    <row r="520" spans="1:19" ht="48" x14ac:dyDescent="0.15">
      <c r="A520" s="1" t="s">
        <v>1529</v>
      </c>
      <c r="B520" s="12" t="s">
        <v>5</v>
      </c>
      <c r="C520" s="11" t="s">
        <v>1528</v>
      </c>
      <c r="D520" s="10">
        <f t="shared" si="28"/>
        <v>203.1</v>
      </c>
      <c r="E520" s="9">
        <f t="shared" si="29"/>
        <v>-7.7736318407960192E-2</v>
      </c>
      <c r="F520" s="8">
        <f t="shared" si="30"/>
        <v>-16.248000000000001</v>
      </c>
      <c r="G520" s="8">
        <f t="shared" si="31"/>
        <v>-4.145833333333333</v>
      </c>
      <c r="H520" s="7" t="s">
        <v>1527</v>
      </c>
      <c r="I520" s="5">
        <v>1.99</v>
      </c>
      <c r="J520" s="6">
        <v>203.1</v>
      </c>
      <c r="K520" s="6">
        <v>-34.200000000000003</v>
      </c>
      <c r="L520" s="6">
        <v>-12.5</v>
      </c>
      <c r="M520" s="6">
        <v>129.9</v>
      </c>
      <c r="N520" s="6">
        <v>160.80000000000001</v>
      </c>
      <c r="P520" s="14">
        <v>-0.76700000000000002</v>
      </c>
      <c r="Q520" s="14">
        <v>-0.48</v>
      </c>
      <c r="S520" s="4" t="s">
        <v>2</v>
      </c>
    </row>
    <row r="521" spans="1:19" ht="48" x14ac:dyDescent="0.15">
      <c r="A521" s="1" t="s">
        <v>1526</v>
      </c>
      <c r="B521" s="12" t="s">
        <v>130</v>
      </c>
      <c r="C521" s="11" t="s">
        <v>1525</v>
      </c>
      <c r="D521" s="10">
        <f t="shared" si="28"/>
        <v>197.2</v>
      </c>
      <c r="E521" s="9" t="e">
        <f t="shared" si="29"/>
        <v>#VALUE!</v>
      </c>
      <c r="F521" s="8" t="e">
        <f t="shared" si="30"/>
        <v>#VALUE!</v>
      </c>
      <c r="G521" s="8">
        <f t="shared" si="31"/>
        <v>-9.1978609625668444</v>
      </c>
      <c r="H521" s="7" t="s">
        <v>1524</v>
      </c>
      <c r="I521" s="5">
        <v>1.72</v>
      </c>
      <c r="J521" s="6">
        <v>197.2</v>
      </c>
      <c r="K521" s="6">
        <v>-18.5</v>
      </c>
      <c r="L521" s="15" t="s">
        <v>27</v>
      </c>
      <c r="M521" s="13">
        <v>0</v>
      </c>
      <c r="N521" s="13">
        <v>0</v>
      </c>
      <c r="P521" s="14">
        <v>-0.113</v>
      </c>
      <c r="Q521" s="14">
        <v>-0.187</v>
      </c>
      <c r="S521" s="4" t="s">
        <v>2</v>
      </c>
    </row>
    <row r="522" spans="1:19" ht="36" x14ac:dyDescent="0.15">
      <c r="A522" s="1" t="s">
        <v>1523</v>
      </c>
      <c r="B522" s="12" t="s">
        <v>5</v>
      </c>
      <c r="C522" s="11" t="s">
        <v>1522</v>
      </c>
      <c r="D522" s="10">
        <f t="shared" si="28"/>
        <v>196.8</v>
      </c>
      <c r="E522" s="9" t="e">
        <f t="shared" si="29"/>
        <v>#VALUE!</v>
      </c>
      <c r="F522" s="8" t="e">
        <f t="shared" si="30"/>
        <v>#VALUE!</v>
      </c>
      <c r="G522" s="8" t="e">
        <f t="shared" si="31"/>
        <v>#VALUE!</v>
      </c>
      <c r="H522" s="7" t="s">
        <v>1521</v>
      </c>
      <c r="I522" s="5">
        <v>2.7</v>
      </c>
      <c r="J522" s="6">
        <v>196.8</v>
      </c>
      <c r="K522" s="6">
        <v>-13.7</v>
      </c>
      <c r="L522" s="15" t="s">
        <v>27</v>
      </c>
      <c r="M522" s="5">
        <v>4.7699999999999996</v>
      </c>
      <c r="N522" s="15" t="s">
        <v>27</v>
      </c>
      <c r="P522" s="5">
        <v>-1.63</v>
      </c>
      <c r="Q522" s="15" t="s">
        <v>27</v>
      </c>
      <c r="S522" s="4" t="s">
        <v>2</v>
      </c>
    </row>
    <row r="523" spans="1:19" ht="72" x14ac:dyDescent="0.15">
      <c r="A523" s="1" t="s">
        <v>1520</v>
      </c>
      <c r="B523" s="12" t="s">
        <v>5</v>
      </c>
      <c r="C523" s="11" t="s">
        <v>1519</v>
      </c>
      <c r="D523" s="10">
        <f t="shared" si="28"/>
        <v>196.8</v>
      </c>
      <c r="E523" s="9">
        <f t="shared" si="29"/>
        <v>0.22567567567567567</v>
      </c>
      <c r="F523" s="8">
        <f t="shared" si="30"/>
        <v>11.784431137724551</v>
      </c>
      <c r="G523" s="8">
        <f t="shared" si="31"/>
        <v>23.398148148148145</v>
      </c>
      <c r="H523" s="7" t="s">
        <v>1518</v>
      </c>
      <c r="I523" s="5">
        <v>25.27</v>
      </c>
      <c r="J523" s="6">
        <v>196.8</v>
      </c>
      <c r="K523" s="6">
        <v>11.8</v>
      </c>
      <c r="L523" s="6">
        <v>16.7</v>
      </c>
      <c r="M523" s="6">
        <v>66.2</v>
      </c>
      <c r="N523" s="6">
        <v>74</v>
      </c>
      <c r="P523" s="14">
        <v>0.94</v>
      </c>
      <c r="Q523" s="5">
        <v>1.08</v>
      </c>
      <c r="S523" s="4" t="s">
        <v>2</v>
      </c>
    </row>
    <row r="524" spans="1:19" ht="108" x14ac:dyDescent="0.15">
      <c r="A524" s="1" t="s">
        <v>1517</v>
      </c>
      <c r="B524" s="12" t="s">
        <v>5</v>
      </c>
      <c r="C524" s="11" t="s">
        <v>1516</v>
      </c>
      <c r="D524" s="10">
        <f t="shared" si="28"/>
        <v>196.7</v>
      </c>
      <c r="E524" s="9">
        <f t="shared" si="29"/>
        <v>-2.5599999999999998E-2</v>
      </c>
      <c r="F524" s="8">
        <f t="shared" si="30"/>
        <v>-102.44791666666667</v>
      </c>
      <c r="G524" s="8">
        <f t="shared" si="31"/>
        <v>-15.696864111498259</v>
      </c>
      <c r="H524" s="7" t="s">
        <v>1515</v>
      </c>
      <c r="I524" s="5">
        <v>9.01</v>
      </c>
      <c r="J524" s="6">
        <v>196.7</v>
      </c>
      <c r="K524" s="6">
        <v>-10.5</v>
      </c>
      <c r="L524" s="5">
        <v>-1.92</v>
      </c>
      <c r="M524" s="6">
        <v>63.6</v>
      </c>
      <c r="N524" s="6">
        <v>75</v>
      </c>
      <c r="P524" s="14">
        <v>-0.93899999999999995</v>
      </c>
      <c r="Q524" s="14">
        <v>-0.57399999999999995</v>
      </c>
      <c r="S524" s="4" t="s">
        <v>2</v>
      </c>
    </row>
    <row r="525" spans="1:19" ht="84" x14ac:dyDescent="0.15">
      <c r="A525" s="1" t="s">
        <v>1514</v>
      </c>
      <c r="B525" s="12" t="s">
        <v>9</v>
      </c>
      <c r="C525" s="11" t="s">
        <v>1513</v>
      </c>
      <c r="D525" s="10">
        <f t="shared" si="28"/>
        <v>196.6</v>
      </c>
      <c r="E525" s="9">
        <f t="shared" si="29"/>
        <v>-10.438596491228072</v>
      </c>
      <c r="F525" s="8">
        <f t="shared" si="30"/>
        <v>-8.2605042016806713</v>
      </c>
      <c r="G525" s="8">
        <f t="shared" si="31"/>
        <v>-8.8305489260143197</v>
      </c>
      <c r="H525" s="7" t="s">
        <v>1512</v>
      </c>
      <c r="I525" s="5">
        <v>7.4</v>
      </c>
      <c r="J525" s="6">
        <v>196.6</v>
      </c>
      <c r="K525" s="6">
        <v>-23.8</v>
      </c>
      <c r="L525" s="6">
        <v>-23.8</v>
      </c>
      <c r="M525" s="5">
        <v>4.4000000000000004</v>
      </c>
      <c r="N525" s="5">
        <v>2.2799999999999998</v>
      </c>
      <c r="P525" s="5">
        <v>-2.27</v>
      </c>
      <c r="Q525" s="14">
        <v>-0.83799999999999997</v>
      </c>
      <c r="S525" s="4" t="s">
        <v>2</v>
      </c>
    </row>
    <row r="526" spans="1:19" ht="108" x14ac:dyDescent="0.15">
      <c r="A526" s="1" t="s">
        <v>1511</v>
      </c>
      <c r="B526" s="12" t="s">
        <v>9</v>
      </c>
      <c r="C526" s="11" t="s">
        <v>1510</v>
      </c>
      <c r="D526" s="10">
        <f t="shared" si="28"/>
        <v>195.3</v>
      </c>
      <c r="E526" s="9" t="e">
        <f t="shared" si="29"/>
        <v>#VALUE!</v>
      </c>
      <c r="F526" s="8" t="e">
        <f t="shared" si="30"/>
        <v>#VALUE!</v>
      </c>
      <c r="G526" s="8">
        <f t="shared" si="31"/>
        <v>-6.0701107011070103</v>
      </c>
      <c r="H526" s="7" t="s">
        <v>1509</v>
      </c>
      <c r="I526" s="5">
        <v>3.29</v>
      </c>
      <c r="J526" s="6">
        <v>195.3</v>
      </c>
      <c r="K526" s="6">
        <v>-89.9</v>
      </c>
      <c r="L526" s="15" t="s">
        <v>27</v>
      </c>
      <c r="M526" s="5">
        <v>5.48</v>
      </c>
      <c r="N526" s="6">
        <v>59.8</v>
      </c>
      <c r="P526" s="14">
        <v>-0.90400000000000003</v>
      </c>
      <c r="Q526" s="14">
        <v>-0.54200000000000004</v>
      </c>
      <c r="S526" s="4" t="s">
        <v>2</v>
      </c>
    </row>
    <row r="527" spans="1:19" ht="60" x14ac:dyDescent="0.15">
      <c r="A527" s="1" t="s">
        <v>1508</v>
      </c>
      <c r="B527" s="12" t="s">
        <v>5</v>
      </c>
      <c r="C527" s="11" t="s">
        <v>1507</v>
      </c>
      <c r="D527" s="10">
        <f t="shared" si="28"/>
        <v>195.3</v>
      </c>
      <c r="E527" s="9">
        <f t="shared" si="29"/>
        <v>4.596949891067538E-2</v>
      </c>
      <c r="F527" s="8">
        <f t="shared" si="30"/>
        <v>92.559241706161146</v>
      </c>
      <c r="G527" s="8">
        <f t="shared" si="31"/>
        <v>-196.36363636363637</v>
      </c>
      <c r="H527" s="7" t="s">
        <v>1506</v>
      </c>
      <c r="I527" s="5">
        <v>4.32</v>
      </c>
      <c r="J527" s="6">
        <v>195.3</v>
      </c>
      <c r="K527" s="5">
        <v>-3.29</v>
      </c>
      <c r="L527" s="5">
        <v>2.11</v>
      </c>
      <c r="M527" s="6">
        <v>39.1</v>
      </c>
      <c r="N527" s="6">
        <v>45.9</v>
      </c>
      <c r="P527" s="14">
        <v>-8.1000000000000003E-2</v>
      </c>
      <c r="Q527" s="14">
        <v>-2.1999999999999999E-2</v>
      </c>
      <c r="S527" s="4" t="s">
        <v>2</v>
      </c>
    </row>
    <row r="528" spans="1:19" ht="36" x14ac:dyDescent="0.15">
      <c r="A528" s="1" t="s">
        <v>1505</v>
      </c>
      <c r="B528" s="12" t="s">
        <v>5</v>
      </c>
      <c r="C528" s="11" t="s">
        <v>1504</v>
      </c>
      <c r="D528" s="10">
        <f t="shared" si="28"/>
        <v>195</v>
      </c>
      <c r="E528" s="9" t="e">
        <f t="shared" si="29"/>
        <v>#VALUE!</v>
      </c>
      <c r="F528" s="8" t="e">
        <f t="shared" si="30"/>
        <v>#VALUE!</v>
      </c>
      <c r="G528" s="8">
        <f t="shared" si="31"/>
        <v>-3.8761061946902657</v>
      </c>
      <c r="H528" s="7" t="s">
        <v>1503</v>
      </c>
      <c r="I528" s="5">
        <v>4.38</v>
      </c>
      <c r="J528" s="6">
        <v>195</v>
      </c>
      <c r="K528" s="6">
        <v>-52.1</v>
      </c>
      <c r="L528" s="15" t="s">
        <v>27</v>
      </c>
      <c r="M528" s="13">
        <v>0</v>
      </c>
      <c r="N528" s="5">
        <v>4.55</v>
      </c>
      <c r="P528" s="5">
        <v>-1.35</v>
      </c>
      <c r="Q528" s="5">
        <v>-1.1299999999999999</v>
      </c>
      <c r="S528" s="4" t="s">
        <v>2</v>
      </c>
    </row>
    <row r="529" spans="1:19" ht="72" x14ac:dyDescent="0.15">
      <c r="A529" s="1" t="s">
        <v>1502</v>
      </c>
      <c r="B529" s="12" t="s">
        <v>5</v>
      </c>
      <c r="C529" s="11" t="s">
        <v>1501</v>
      </c>
      <c r="D529" s="10">
        <f t="shared" si="28"/>
        <v>193.1</v>
      </c>
      <c r="E529" s="9" t="e">
        <f t="shared" si="29"/>
        <v>#VALUE!</v>
      </c>
      <c r="F529" s="8" t="e">
        <f t="shared" si="30"/>
        <v>#VALUE!</v>
      </c>
      <c r="G529" s="8">
        <f t="shared" si="31"/>
        <v>10.316455696202532</v>
      </c>
      <c r="H529" s="7" t="s">
        <v>1500</v>
      </c>
      <c r="I529" s="5">
        <v>4.8899999999999997</v>
      </c>
      <c r="J529" s="6">
        <v>193.1</v>
      </c>
      <c r="K529" s="6">
        <v>44.7</v>
      </c>
      <c r="L529" s="15" t="s">
        <v>27</v>
      </c>
      <c r="M529" s="6">
        <v>212</v>
      </c>
      <c r="N529" s="6">
        <v>230.1</v>
      </c>
      <c r="P529" s="14">
        <v>0.74399999999999999</v>
      </c>
      <c r="Q529" s="14">
        <v>0.47399999999999998</v>
      </c>
      <c r="S529" s="4" t="s">
        <v>2</v>
      </c>
    </row>
    <row r="530" spans="1:19" ht="60" x14ac:dyDescent="0.15">
      <c r="A530" s="1" t="s">
        <v>1499</v>
      </c>
      <c r="B530" s="12" t="s">
        <v>16</v>
      </c>
      <c r="C530" s="11" t="s">
        <v>1498</v>
      </c>
      <c r="D530" s="10">
        <f t="shared" si="28"/>
        <v>192.7</v>
      </c>
      <c r="E530" s="9" t="e">
        <f t="shared" si="29"/>
        <v>#VALUE!</v>
      </c>
      <c r="F530" s="8" t="e">
        <f t="shared" si="30"/>
        <v>#VALUE!</v>
      </c>
      <c r="G530" s="8">
        <f t="shared" si="31"/>
        <v>-3.5673624288425043</v>
      </c>
      <c r="H530" s="7" t="s">
        <v>1497</v>
      </c>
      <c r="I530" s="5">
        <v>1.88</v>
      </c>
      <c r="J530" s="6">
        <v>192.7</v>
      </c>
      <c r="K530" s="6">
        <v>-40</v>
      </c>
      <c r="L530" s="15" t="s">
        <v>27</v>
      </c>
      <c r="M530" s="5">
        <v>1.2</v>
      </c>
      <c r="N530" s="6">
        <v>11.8</v>
      </c>
      <c r="P530" s="14">
        <v>-0.75900000000000001</v>
      </c>
      <c r="Q530" s="14">
        <v>-0.52700000000000002</v>
      </c>
      <c r="S530" s="4" t="s">
        <v>2</v>
      </c>
    </row>
    <row r="531" spans="1:19" ht="60" x14ac:dyDescent="0.15">
      <c r="A531" s="1" t="s">
        <v>1496</v>
      </c>
      <c r="B531" s="12" t="s">
        <v>9</v>
      </c>
      <c r="C531" s="11" t="s">
        <v>1495</v>
      </c>
      <c r="D531" s="10">
        <f t="shared" si="28"/>
        <v>188.3</v>
      </c>
      <c r="E531" s="9" t="e">
        <f t="shared" si="29"/>
        <v>#VALUE!</v>
      </c>
      <c r="F531" s="8" t="e">
        <f t="shared" si="30"/>
        <v>#VALUE!</v>
      </c>
      <c r="G531" s="8">
        <f t="shared" si="31"/>
        <v>-1.6495049504950496</v>
      </c>
      <c r="H531" s="7" t="s">
        <v>1494</v>
      </c>
      <c r="I531" s="5">
        <v>16.66</v>
      </c>
      <c r="J531" s="6">
        <v>188.3</v>
      </c>
      <c r="K531" s="6">
        <v>-99.2</v>
      </c>
      <c r="L531" s="15" t="s">
        <v>27</v>
      </c>
      <c r="M531" s="14">
        <v>0.35099999999999998</v>
      </c>
      <c r="N531" s="13">
        <v>0</v>
      </c>
      <c r="P531" s="14">
        <v>0.61899999999999999</v>
      </c>
      <c r="Q531" s="6">
        <v>-10.1</v>
      </c>
      <c r="S531" s="4" t="s">
        <v>2</v>
      </c>
    </row>
    <row r="532" spans="1:19" ht="24" x14ac:dyDescent="0.15">
      <c r="A532" s="1" t="s">
        <v>1493</v>
      </c>
      <c r="B532" s="12" t="s">
        <v>1104</v>
      </c>
      <c r="C532" s="11" t="s">
        <v>1492</v>
      </c>
      <c r="D532" s="10">
        <f t="shared" si="28"/>
        <v>188.2</v>
      </c>
      <c r="E532" s="9" t="e">
        <f t="shared" si="29"/>
        <v>#VALUE!</v>
      </c>
      <c r="F532" s="8" t="e">
        <f t="shared" si="30"/>
        <v>#VALUE!</v>
      </c>
      <c r="G532" s="8">
        <f t="shared" si="31"/>
        <v>-3.0314465408805034E-2</v>
      </c>
      <c r="H532" s="7" t="s">
        <v>1491</v>
      </c>
      <c r="I532" s="5">
        <v>4.82</v>
      </c>
      <c r="J532" s="6">
        <v>188.2</v>
      </c>
      <c r="K532" s="6">
        <v>-13.8</v>
      </c>
      <c r="L532" s="15" t="s">
        <v>27</v>
      </c>
      <c r="M532" s="14">
        <v>0.29499999999999998</v>
      </c>
      <c r="N532" s="14">
        <v>0.51500000000000001</v>
      </c>
      <c r="P532" s="6">
        <v>-584.20000000000005</v>
      </c>
      <c r="Q532" s="6">
        <v>-159</v>
      </c>
      <c r="S532" s="4" t="s">
        <v>2</v>
      </c>
    </row>
    <row r="533" spans="1:19" ht="96" x14ac:dyDescent="0.15">
      <c r="A533" s="1" t="s">
        <v>1490</v>
      </c>
      <c r="B533" s="12" t="s">
        <v>5</v>
      </c>
      <c r="C533" s="11" t="s">
        <v>1489</v>
      </c>
      <c r="D533" s="10">
        <f t="shared" si="28"/>
        <v>186.1</v>
      </c>
      <c r="E533" s="9">
        <f t="shared" si="29"/>
        <v>-1.6104868913857677</v>
      </c>
      <c r="F533" s="8">
        <f t="shared" si="30"/>
        <v>-4.3279069767441856</v>
      </c>
      <c r="G533" s="8">
        <f t="shared" si="31"/>
        <v>-3.6533957845433256</v>
      </c>
      <c r="H533" s="7" t="s">
        <v>1488</v>
      </c>
      <c r="I533" s="5">
        <v>1.56</v>
      </c>
      <c r="J533" s="6">
        <v>186.1</v>
      </c>
      <c r="K533" s="6">
        <v>-47.4</v>
      </c>
      <c r="L533" s="6">
        <v>-43</v>
      </c>
      <c r="M533" s="6">
        <v>21.1</v>
      </c>
      <c r="N533" s="6">
        <v>26.7</v>
      </c>
      <c r="P533" s="14">
        <v>-0.59</v>
      </c>
      <c r="Q533" s="14">
        <v>-0.42699999999999999</v>
      </c>
      <c r="S533" s="4" t="s">
        <v>2</v>
      </c>
    </row>
    <row r="534" spans="1:19" ht="48" x14ac:dyDescent="0.15">
      <c r="A534" s="1" t="s">
        <v>1487</v>
      </c>
      <c r="B534" s="12" t="s">
        <v>143</v>
      </c>
      <c r="C534" s="11" t="s">
        <v>1486</v>
      </c>
      <c r="D534" s="10">
        <f t="shared" si="28"/>
        <v>186</v>
      </c>
      <c r="E534" s="9" t="e">
        <f t="shared" si="29"/>
        <v>#VALUE!</v>
      </c>
      <c r="F534" s="8" t="e">
        <f t="shared" si="30"/>
        <v>#VALUE!</v>
      </c>
      <c r="G534" s="8">
        <f t="shared" si="31"/>
        <v>-2.9528301886792452</v>
      </c>
      <c r="H534" s="7" t="s">
        <v>1485</v>
      </c>
      <c r="I534" s="5">
        <v>6.26</v>
      </c>
      <c r="J534" s="6">
        <v>186</v>
      </c>
      <c r="K534" s="6">
        <v>-59.8</v>
      </c>
      <c r="L534" s="15" t="s">
        <v>27</v>
      </c>
      <c r="M534" s="6">
        <v>29.3</v>
      </c>
      <c r="N534" s="6">
        <v>51.6</v>
      </c>
      <c r="P534" s="5">
        <v>-1.65</v>
      </c>
      <c r="Q534" s="5">
        <v>-2.12</v>
      </c>
      <c r="S534" s="4" t="s">
        <v>2</v>
      </c>
    </row>
    <row r="535" spans="1:19" ht="48" x14ac:dyDescent="0.15">
      <c r="A535" s="1" t="s">
        <v>1484</v>
      </c>
      <c r="B535" s="12" t="s">
        <v>5</v>
      </c>
      <c r="C535" s="11" t="s">
        <v>1483</v>
      </c>
      <c r="D535" s="10">
        <f t="shared" si="28"/>
        <v>184.6</v>
      </c>
      <c r="E535" s="9" t="e">
        <f t="shared" si="29"/>
        <v>#VALUE!</v>
      </c>
      <c r="F535" s="8" t="e">
        <f t="shared" si="30"/>
        <v>#VALUE!</v>
      </c>
      <c r="G535" s="8">
        <f t="shared" si="31"/>
        <v>-4.1520467836257309</v>
      </c>
      <c r="H535" s="7" t="s">
        <v>1482</v>
      </c>
      <c r="I535" s="5">
        <v>7.1</v>
      </c>
      <c r="J535" s="6">
        <v>184.6</v>
      </c>
      <c r="K535" s="15" t="s">
        <v>27</v>
      </c>
      <c r="L535" s="15" t="s">
        <v>27</v>
      </c>
      <c r="M535" s="15" t="s">
        <v>27</v>
      </c>
      <c r="N535" s="13">
        <v>0</v>
      </c>
      <c r="P535" s="5">
        <v>-1.1399999999999999</v>
      </c>
      <c r="Q535" s="5">
        <v>-1.71</v>
      </c>
      <c r="S535" s="4" t="s">
        <v>2</v>
      </c>
    </row>
    <row r="536" spans="1:19" ht="60" x14ac:dyDescent="0.15">
      <c r="A536" s="1" t="s">
        <v>1481</v>
      </c>
      <c r="B536" s="12" t="s">
        <v>5</v>
      </c>
      <c r="C536" s="11" t="s">
        <v>1480</v>
      </c>
      <c r="D536" s="10">
        <f t="shared" si="28"/>
        <v>184.1</v>
      </c>
      <c r="E536" s="9">
        <f t="shared" si="29"/>
        <v>-0.40111642743221687</v>
      </c>
      <c r="F536" s="8">
        <f t="shared" si="30"/>
        <v>-3.6600397614314115</v>
      </c>
      <c r="G536" s="8">
        <f t="shared" si="31"/>
        <v>-8.3162393162393169</v>
      </c>
      <c r="H536" s="7" t="s">
        <v>1479</v>
      </c>
      <c r="I536" s="5">
        <v>9.73</v>
      </c>
      <c r="J536" s="6">
        <v>184.1</v>
      </c>
      <c r="K536" s="6">
        <v>-42.6</v>
      </c>
      <c r="L536" s="6">
        <v>-50.3</v>
      </c>
      <c r="M536" s="6">
        <v>142.1</v>
      </c>
      <c r="N536" s="6">
        <v>125.4</v>
      </c>
      <c r="P536" s="14">
        <v>-0.879</v>
      </c>
      <c r="Q536" s="5">
        <v>-1.17</v>
      </c>
      <c r="S536" s="4" t="s">
        <v>2</v>
      </c>
    </row>
    <row r="537" spans="1:19" ht="96" x14ac:dyDescent="0.15">
      <c r="A537" s="1" t="s">
        <v>1478</v>
      </c>
      <c r="B537" s="12" t="s">
        <v>5</v>
      </c>
      <c r="C537" s="11" t="s">
        <v>1477</v>
      </c>
      <c r="D537" s="10">
        <f t="shared" si="28"/>
        <v>183.6</v>
      </c>
      <c r="E537" s="9" t="e">
        <f t="shared" si="29"/>
        <v>#VALUE!</v>
      </c>
      <c r="F537" s="8" t="e">
        <f t="shared" si="30"/>
        <v>#VALUE!</v>
      </c>
      <c r="G537" s="8">
        <f t="shared" si="31"/>
        <v>-6.4776119402985071</v>
      </c>
      <c r="H537" s="7" t="s">
        <v>1476</v>
      </c>
      <c r="I537" s="5">
        <v>4.34</v>
      </c>
      <c r="J537" s="6">
        <v>183.6</v>
      </c>
      <c r="K537" s="6">
        <v>-50.3</v>
      </c>
      <c r="L537" s="15" t="s">
        <v>27</v>
      </c>
      <c r="M537" s="6">
        <v>106.8</v>
      </c>
      <c r="N537" s="6">
        <v>156.19999999999999</v>
      </c>
      <c r="P537" s="5">
        <v>-1.32</v>
      </c>
      <c r="Q537" s="14">
        <v>-0.67</v>
      </c>
      <c r="S537" s="4" t="s">
        <v>2</v>
      </c>
    </row>
    <row r="538" spans="1:19" ht="48" x14ac:dyDescent="0.15">
      <c r="A538" s="1" t="s">
        <v>1475</v>
      </c>
      <c r="B538" s="12" t="s">
        <v>5</v>
      </c>
      <c r="C538" s="11" t="s">
        <v>1474</v>
      </c>
      <c r="D538" s="10">
        <f t="shared" ref="D538:D601" si="32">J538</f>
        <v>180.8</v>
      </c>
      <c r="E538" s="9" t="e">
        <f t="shared" ref="E538:E601" si="33">L538/N538</f>
        <v>#VALUE!</v>
      </c>
      <c r="F538" s="8" t="e">
        <f t="shared" ref="F538:F601" si="34">J538/L538</f>
        <v>#VALUE!</v>
      </c>
      <c r="G538" s="8">
        <f t="shared" ref="G538:G601" si="35">I538/Q538</f>
        <v>-5.9375</v>
      </c>
      <c r="H538" s="7" t="s">
        <v>1473</v>
      </c>
      <c r="I538" s="5">
        <v>5.32</v>
      </c>
      <c r="J538" s="6">
        <v>180.8</v>
      </c>
      <c r="K538" s="6">
        <v>-33.299999999999997</v>
      </c>
      <c r="L538" s="15" t="s">
        <v>27</v>
      </c>
      <c r="M538" s="13">
        <v>0</v>
      </c>
      <c r="N538" s="13">
        <v>0</v>
      </c>
      <c r="P538" s="14">
        <v>-0.878</v>
      </c>
      <c r="Q538" s="14">
        <v>-0.89600000000000002</v>
      </c>
      <c r="S538" s="4" t="s">
        <v>2</v>
      </c>
    </row>
    <row r="539" spans="1:19" ht="24" x14ac:dyDescent="0.15">
      <c r="A539" s="1" t="s">
        <v>1472</v>
      </c>
      <c r="B539" s="12" t="s">
        <v>5</v>
      </c>
      <c r="C539" s="11" t="s">
        <v>1471</v>
      </c>
      <c r="D539" s="10">
        <f t="shared" si="32"/>
        <v>180.5</v>
      </c>
      <c r="E539" s="9">
        <f t="shared" si="33"/>
        <v>-0.44036697247706424</v>
      </c>
      <c r="F539" s="8">
        <f t="shared" si="34"/>
        <v>-7.520833333333333</v>
      </c>
      <c r="G539" s="8">
        <f t="shared" si="35"/>
        <v>-9.6078431372549016</v>
      </c>
      <c r="H539" s="7" t="s">
        <v>1470</v>
      </c>
      <c r="I539" s="5">
        <v>14.7</v>
      </c>
      <c r="J539" s="6">
        <v>180.5</v>
      </c>
      <c r="K539" s="6">
        <v>-18.8</v>
      </c>
      <c r="L539" s="6">
        <v>-24</v>
      </c>
      <c r="M539" s="6">
        <v>41.6</v>
      </c>
      <c r="N539" s="6">
        <v>54.5</v>
      </c>
      <c r="P539" s="6">
        <v>-10.4</v>
      </c>
      <c r="Q539" s="5">
        <v>-1.53</v>
      </c>
      <c r="S539" s="4" t="s">
        <v>2</v>
      </c>
    </row>
    <row r="540" spans="1:19" ht="36" x14ac:dyDescent="0.15">
      <c r="A540" s="1" t="s">
        <v>1469</v>
      </c>
      <c r="B540" s="12" t="s">
        <v>16</v>
      </c>
      <c r="C540" s="11" t="s">
        <v>1468</v>
      </c>
      <c r="D540" s="10">
        <f t="shared" si="32"/>
        <v>177.9</v>
      </c>
      <c r="E540" s="9" t="e">
        <f t="shared" si="33"/>
        <v>#VALUE!</v>
      </c>
      <c r="F540" s="8" t="e">
        <f t="shared" si="34"/>
        <v>#VALUE!</v>
      </c>
      <c r="G540" s="8">
        <f t="shared" si="35"/>
        <v>-4.471830985915493</v>
      </c>
      <c r="H540" s="7" t="s">
        <v>1467</v>
      </c>
      <c r="I540" s="5">
        <v>6.35</v>
      </c>
      <c r="J540" s="6">
        <v>177.9</v>
      </c>
      <c r="K540" s="6">
        <v>-63.8</v>
      </c>
      <c r="L540" s="15" t="s">
        <v>27</v>
      </c>
      <c r="M540" s="15" t="s">
        <v>27</v>
      </c>
      <c r="N540" s="13">
        <v>0</v>
      </c>
      <c r="P540" s="5">
        <v>-1.76</v>
      </c>
      <c r="Q540" s="5">
        <v>-1.42</v>
      </c>
      <c r="S540" s="4" t="s">
        <v>2</v>
      </c>
    </row>
    <row r="541" spans="1:19" ht="48" x14ac:dyDescent="0.15">
      <c r="A541" s="1" t="s">
        <v>1466</v>
      </c>
      <c r="B541" s="12" t="s">
        <v>5</v>
      </c>
      <c r="C541" s="11" t="s">
        <v>1465</v>
      </c>
      <c r="D541" s="10">
        <f t="shared" si="32"/>
        <v>177.5</v>
      </c>
      <c r="E541" s="9" t="e">
        <f t="shared" si="33"/>
        <v>#VALUE!</v>
      </c>
      <c r="F541" s="8" t="e">
        <f t="shared" si="34"/>
        <v>#VALUE!</v>
      </c>
      <c r="G541" s="8" t="e">
        <f t="shared" si="35"/>
        <v>#VALUE!</v>
      </c>
      <c r="H541" s="7" t="s">
        <v>1464</v>
      </c>
      <c r="I541" s="5">
        <v>9.08</v>
      </c>
      <c r="J541" s="6">
        <v>177.5</v>
      </c>
      <c r="K541" s="15" t="s">
        <v>27</v>
      </c>
      <c r="L541" s="15" t="s">
        <v>27</v>
      </c>
      <c r="M541" s="14">
        <v>0.06</v>
      </c>
      <c r="N541" s="15" t="s">
        <v>27</v>
      </c>
      <c r="P541" s="5">
        <v>-2.65</v>
      </c>
      <c r="Q541" s="15" t="s">
        <v>27</v>
      </c>
      <c r="S541" s="4" t="s">
        <v>2</v>
      </c>
    </row>
    <row r="542" spans="1:19" ht="60" x14ac:dyDescent="0.15">
      <c r="A542" s="1" t="s">
        <v>1463</v>
      </c>
      <c r="B542" s="12" t="s">
        <v>5</v>
      </c>
      <c r="C542" s="11" t="s">
        <v>1462</v>
      </c>
      <c r="D542" s="10">
        <f t="shared" si="32"/>
        <v>176.7</v>
      </c>
      <c r="E542" s="9" t="e">
        <f t="shared" si="33"/>
        <v>#DIV/0!</v>
      </c>
      <c r="F542" s="8">
        <f t="shared" si="34"/>
        <v>-1.9248366013071896</v>
      </c>
      <c r="G542" s="8">
        <f t="shared" si="35"/>
        <v>-2.3374340949033394</v>
      </c>
      <c r="H542" s="7" t="s">
        <v>1461</v>
      </c>
      <c r="I542" s="5">
        <v>1.33</v>
      </c>
      <c r="J542" s="6">
        <v>176.7</v>
      </c>
      <c r="K542" s="6">
        <v>-88.5</v>
      </c>
      <c r="L542" s="6">
        <v>-91.8</v>
      </c>
      <c r="M542" s="13">
        <v>0</v>
      </c>
      <c r="N542" s="13">
        <v>0</v>
      </c>
      <c r="P542" s="14">
        <v>-0.72099999999999997</v>
      </c>
      <c r="Q542" s="14">
        <v>-0.56899999999999995</v>
      </c>
      <c r="S542" s="4" t="s">
        <v>2</v>
      </c>
    </row>
    <row r="543" spans="1:19" ht="60" x14ac:dyDescent="0.15">
      <c r="A543" s="1" t="s">
        <v>1460</v>
      </c>
      <c r="B543" s="12" t="s">
        <v>5</v>
      </c>
      <c r="C543" s="11" t="s">
        <v>1459</v>
      </c>
      <c r="D543" s="10">
        <f t="shared" si="32"/>
        <v>175</v>
      </c>
      <c r="E543" s="9" t="e">
        <f t="shared" si="33"/>
        <v>#DIV/0!</v>
      </c>
      <c r="F543" s="8">
        <f t="shared" si="34"/>
        <v>-2.8548123980424145</v>
      </c>
      <c r="G543" s="8">
        <f t="shared" si="35"/>
        <v>-5.8072590738423022</v>
      </c>
      <c r="H543" s="7" t="s">
        <v>1458</v>
      </c>
      <c r="I543" s="5">
        <v>4.6399999999999997</v>
      </c>
      <c r="J543" s="6">
        <v>175</v>
      </c>
      <c r="K543" s="6">
        <v>-38.9</v>
      </c>
      <c r="L543" s="6">
        <v>-61.3</v>
      </c>
      <c r="M543" s="13">
        <v>0</v>
      </c>
      <c r="N543" s="13">
        <v>0</v>
      </c>
      <c r="P543" s="14">
        <v>-0.47299999999999998</v>
      </c>
      <c r="Q543" s="14">
        <v>-0.79900000000000004</v>
      </c>
      <c r="S543" s="4" t="s">
        <v>2</v>
      </c>
    </row>
    <row r="544" spans="1:19" ht="60" x14ac:dyDescent="0.15">
      <c r="A544" s="1" t="s">
        <v>1457</v>
      </c>
      <c r="B544" s="12" t="s">
        <v>5</v>
      </c>
      <c r="C544" s="11" t="s">
        <v>1456</v>
      </c>
      <c r="D544" s="10">
        <f t="shared" si="32"/>
        <v>173.8</v>
      </c>
      <c r="E544" s="9" t="e">
        <f t="shared" si="33"/>
        <v>#VALUE!</v>
      </c>
      <c r="F544" s="8" t="e">
        <f t="shared" si="34"/>
        <v>#VALUE!</v>
      </c>
      <c r="G544" s="8" t="e">
        <f t="shared" si="35"/>
        <v>#VALUE!</v>
      </c>
      <c r="H544" s="7" t="s">
        <v>1455</v>
      </c>
      <c r="I544" s="5">
        <v>40.42</v>
      </c>
      <c r="J544" s="6">
        <v>173.8</v>
      </c>
      <c r="K544" s="6">
        <v>25.2</v>
      </c>
      <c r="L544" s="15" t="s">
        <v>27</v>
      </c>
      <c r="M544" s="6">
        <v>263.2</v>
      </c>
      <c r="N544" s="15" t="s">
        <v>27</v>
      </c>
      <c r="P544" s="5">
        <v>4.13</v>
      </c>
      <c r="Q544" s="15" t="s">
        <v>27</v>
      </c>
      <c r="S544" s="4" t="s">
        <v>2</v>
      </c>
    </row>
    <row r="545" spans="1:19" ht="72" x14ac:dyDescent="0.15">
      <c r="A545" s="1" t="s">
        <v>1454</v>
      </c>
      <c r="B545" s="12" t="s">
        <v>5</v>
      </c>
      <c r="C545" s="11" t="s">
        <v>1453</v>
      </c>
      <c r="D545" s="10">
        <f t="shared" si="32"/>
        <v>173.7</v>
      </c>
      <c r="E545" s="9">
        <f t="shared" si="33"/>
        <v>-32.4</v>
      </c>
      <c r="F545" s="8">
        <f t="shared" si="34"/>
        <v>-0.85777777777777775</v>
      </c>
      <c r="G545" s="8">
        <f t="shared" si="35"/>
        <v>-2.6307692307692312</v>
      </c>
      <c r="H545" s="7" t="s">
        <v>1452</v>
      </c>
      <c r="I545" s="5">
        <v>8.5500000000000007</v>
      </c>
      <c r="J545" s="6">
        <v>173.7</v>
      </c>
      <c r="K545" s="6">
        <v>-241.1</v>
      </c>
      <c r="L545" s="6">
        <v>-202.5</v>
      </c>
      <c r="M545" s="13">
        <v>0</v>
      </c>
      <c r="N545" s="5">
        <v>6.25</v>
      </c>
      <c r="P545" s="5">
        <v>-3.68</v>
      </c>
      <c r="Q545" s="5">
        <v>-3.25</v>
      </c>
      <c r="S545" s="4" t="s">
        <v>2</v>
      </c>
    </row>
    <row r="546" spans="1:19" ht="96" x14ac:dyDescent="0.15">
      <c r="A546" s="1" t="s">
        <v>1451</v>
      </c>
      <c r="B546" s="12" t="s">
        <v>5</v>
      </c>
      <c r="C546" s="11" t="s">
        <v>1450</v>
      </c>
      <c r="D546" s="10">
        <f t="shared" si="32"/>
        <v>173.4</v>
      </c>
      <c r="E546" s="9">
        <f t="shared" si="33"/>
        <v>-0.44045368620037811</v>
      </c>
      <c r="F546" s="8">
        <f t="shared" si="34"/>
        <v>-2.4806866952789699</v>
      </c>
      <c r="G546" s="8">
        <f t="shared" si="35"/>
        <v>-3.3372093023255816</v>
      </c>
      <c r="H546" s="7" t="s">
        <v>1449</v>
      </c>
      <c r="I546" s="5">
        <v>5.74</v>
      </c>
      <c r="J546" s="6">
        <v>173.4</v>
      </c>
      <c r="K546" s="6">
        <v>-65.8</v>
      </c>
      <c r="L546" s="6">
        <v>-69.900000000000006</v>
      </c>
      <c r="M546" s="6">
        <v>130.19999999999999</v>
      </c>
      <c r="N546" s="6">
        <v>158.69999999999999</v>
      </c>
      <c r="P546" s="5">
        <v>-2.36</v>
      </c>
      <c r="Q546" s="5">
        <v>-1.72</v>
      </c>
      <c r="S546" s="4" t="s">
        <v>2</v>
      </c>
    </row>
    <row r="547" spans="1:19" ht="96" x14ac:dyDescent="0.15">
      <c r="A547" s="1" t="s">
        <v>1448</v>
      </c>
      <c r="B547" s="12" t="s">
        <v>5</v>
      </c>
      <c r="C547" s="11" t="s">
        <v>1447</v>
      </c>
      <c r="D547" s="10">
        <f t="shared" si="32"/>
        <v>172.4</v>
      </c>
      <c r="E547" s="9" t="e">
        <f t="shared" si="33"/>
        <v>#VALUE!</v>
      </c>
      <c r="F547" s="8" t="e">
        <f t="shared" si="34"/>
        <v>#VALUE!</v>
      </c>
      <c r="G547" s="8">
        <f t="shared" si="35"/>
        <v>12.912408759124087</v>
      </c>
      <c r="H547" s="7" t="s">
        <v>1446</v>
      </c>
      <c r="I547" s="5">
        <v>17.690000000000001</v>
      </c>
      <c r="J547" s="6">
        <v>172.4</v>
      </c>
      <c r="K547" s="6">
        <v>-259.2</v>
      </c>
      <c r="L547" s="15" t="s">
        <v>27</v>
      </c>
      <c r="M547" s="6">
        <v>40.4</v>
      </c>
      <c r="N547" s="6">
        <v>265.60000000000002</v>
      </c>
      <c r="P547" s="6">
        <v>-45</v>
      </c>
      <c r="Q547" s="5">
        <v>1.37</v>
      </c>
      <c r="S547" s="4" t="s">
        <v>2</v>
      </c>
    </row>
    <row r="548" spans="1:19" ht="84" x14ac:dyDescent="0.15">
      <c r="A548" s="1" t="s">
        <v>1445</v>
      </c>
      <c r="B548" s="12" t="s">
        <v>143</v>
      </c>
      <c r="C548" s="11" t="s">
        <v>1444</v>
      </c>
      <c r="D548" s="10">
        <f t="shared" si="32"/>
        <v>172</v>
      </c>
      <c r="E548" s="9">
        <f t="shared" si="33"/>
        <v>-1.1162790697674418</v>
      </c>
      <c r="F548" s="8">
        <f t="shared" si="34"/>
        <v>-2.7564102564102564</v>
      </c>
      <c r="G548" s="8">
        <f t="shared" si="35"/>
        <v>-4.0579710144927539</v>
      </c>
      <c r="H548" s="7" t="s">
        <v>1443</v>
      </c>
      <c r="I548" s="5">
        <v>5.6</v>
      </c>
      <c r="J548" s="6">
        <v>172</v>
      </c>
      <c r="K548" s="6">
        <v>-84.9</v>
      </c>
      <c r="L548" s="6">
        <v>-62.4</v>
      </c>
      <c r="M548" s="6">
        <v>11.1</v>
      </c>
      <c r="N548" s="6">
        <v>55.9</v>
      </c>
      <c r="P548" s="5">
        <v>-1.81</v>
      </c>
      <c r="Q548" s="5">
        <v>-1.38</v>
      </c>
      <c r="S548" s="4" t="s">
        <v>2</v>
      </c>
    </row>
    <row r="549" spans="1:19" ht="36" x14ac:dyDescent="0.15">
      <c r="A549" s="1" t="s">
        <v>1442</v>
      </c>
      <c r="B549" s="12" t="s">
        <v>9</v>
      </c>
      <c r="C549" s="11" t="s">
        <v>1441</v>
      </c>
      <c r="D549" s="10">
        <f t="shared" si="32"/>
        <v>170.8</v>
      </c>
      <c r="E549" s="9" t="e">
        <f t="shared" si="33"/>
        <v>#VALUE!</v>
      </c>
      <c r="F549" s="8" t="e">
        <f t="shared" si="34"/>
        <v>#VALUE!</v>
      </c>
      <c r="G549" s="8">
        <f t="shared" si="35"/>
        <v>1.0101010101010102</v>
      </c>
      <c r="H549" s="7" t="s">
        <v>1440</v>
      </c>
      <c r="I549" s="5">
        <v>2</v>
      </c>
      <c r="J549" s="6">
        <v>170.8</v>
      </c>
      <c r="K549" s="6">
        <v>-57.1</v>
      </c>
      <c r="L549" s="15" t="s">
        <v>27</v>
      </c>
      <c r="M549" s="15" t="s">
        <v>27</v>
      </c>
      <c r="N549" s="6">
        <v>19.100000000000001</v>
      </c>
      <c r="P549" s="5">
        <v>2.4500000000000002</v>
      </c>
      <c r="Q549" s="5">
        <v>1.98</v>
      </c>
      <c r="S549" s="4" t="s">
        <v>2</v>
      </c>
    </row>
    <row r="550" spans="1:19" ht="96" x14ac:dyDescent="0.15">
      <c r="A550" s="1" t="s">
        <v>1439</v>
      </c>
      <c r="B550" s="12" t="s">
        <v>5</v>
      </c>
      <c r="C550" s="11" t="s">
        <v>1438</v>
      </c>
      <c r="D550" s="10">
        <f t="shared" si="32"/>
        <v>170.8</v>
      </c>
      <c r="E550" s="9">
        <f t="shared" si="33"/>
        <v>8.5841144548593984E-2</v>
      </c>
      <c r="F550" s="8">
        <f t="shared" si="34"/>
        <v>9.8160919540229905</v>
      </c>
      <c r="G550" s="8">
        <f t="shared" si="35"/>
        <v>-35.796116504854368</v>
      </c>
      <c r="H550" s="7" t="s">
        <v>1437</v>
      </c>
      <c r="I550" s="5">
        <v>36.869999999999997</v>
      </c>
      <c r="J550" s="6">
        <v>170.8</v>
      </c>
      <c r="K550" s="6">
        <v>20.3</v>
      </c>
      <c r="L550" s="6">
        <v>17.399999999999999</v>
      </c>
      <c r="M550" s="6">
        <v>195</v>
      </c>
      <c r="N550" s="6">
        <v>202.7</v>
      </c>
      <c r="P550" s="14">
        <v>-0.78700000000000003</v>
      </c>
      <c r="Q550" s="5">
        <v>-1.03</v>
      </c>
      <c r="S550" s="4" t="s">
        <v>2</v>
      </c>
    </row>
    <row r="551" spans="1:19" ht="48" x14ac:dyDescent="0.15">
      <c r="A551" s="1" t="s">
        <v>1436</v>
      </c>
      <c r="B551" s="12" t="s">
        <v>5</v>
      </c>
      <c r="C551" s="11" t="s">
        <v>1435</v>
      </c>
      <c r="D551" s="10">
        <f t="shared" si="32"/>
        <v>170.5</v>
      </c>
      <c r="E551" s="9">
        <f t="shared" si="33"/>
        <v>-5.1331719128329301</v>
      </c>
      <c r="F551" s="8">
        <f t="shared" si="34"/>
        <v>-4.0212264150943398</v>
      </c>
      <c r="G551" s="8">
        <f t="shared" si="35"/>
        <v>-2.793733681462141</v>
      </c>
      <c r="H551" s="7" t="s">
        <v>1434</v>
      </c>
      <c r="I551" s="5">
        <v>1.07</v>
      </c>
      <c r="J551" s="6">
        <v>170.5</v>
      </c>
      <c r="K551" s="6">
        <v>-47.1</v>
      </c>
      <c r="L551" s="6">
        <v>-42.4</v>
      </c>
      <c r="M551" s="5">
        <v>4.4000000000000004</v>
      </c>
      <c r="N551" s="5">
        <v>8.26</v>
      </c>
      <c r="P551" s="14">
        <v>-0.78700000000000003</v>
      </c>
      <c r="Q551" s="14">
        <v>-0.38300000000000001</v>
      </c>
      <c r="S551" s="4" t="s">
        <v>2</v>
      </c>
    </row>
    <row r="552" spans="1:19" ht="60" x14ac:dyDescent="0.15">
      <c r="A552" s="1" t="s">
        <v>1433</v>
      </c>
      <c r="B552" s="12" t="s">
        <v>16</v>
      </c>
      <c r="C552" s="11" t="s">
        <v>1432</v>
      </c>
      <c r="D552" s="10">
        <f t="shared" si="32"/>
        <v>167</v>
      </c>
      <c r="E552" s="9">
        <f t="shared" si="33"/>
        <v>0.24819401444788441</v>
      </c>
      <c r="F552" s="8">
        <f t="shared" si="34"/>
        <v>3.4719334719334718</v>
      </c>
      <c r="G552" s="8">
        <f t="shared" si="35"/>
        <v>9.6923076923076916</v>
      </c>
      <c r="H552" s="7" t="s">
        <v>1431</v>
      </c>
      <c r="I552" s="5">
        <v>2.52</v>
      </c>
      <c r="J552" s="6">
        <v>167</v>
      </c>
      <c r="K552" s="6">
        <v>39</v>
      </c>
      <c r="L552" s="6">
        <v>48.1</v>
      </c>
      <c r="M552" s="6">
        <v>195.6</v>
      </c>
      <c r="N552" s="6">
        <v>193.8</v>
      </c>
      <c r="P552" s="14">
        <v>0.77900000000000003</v>
      </c>
      <c r="Q552" s="14">
        <v>0.26</v>
      </c>
      <c r="S552" s="4" t="s">
        <v>2</v>
      </c>
    </row>
    <row r="553" spans="1:19" ht="60" x14ac:dyDescent="0.15">
      <c r="A553" s="1" t="s">
        <v>1430</v>
      </c>
      <c r="B553" s="12" t="s">
        <v>9</v>
      </c>
      <c r="C553" s="11" t="s">
        <v>1429</v>
      </c>
      <c r="D553" s="10">
        <f t="shared" si="32"/>
        <v>163.5</v>
      </c>
      <c r="E553" s="9">
        <f t="shared" si="33"/>
        <v>-0.14832713754646842</v>
      </c>
      <c r="F553" s="8">
        <f t="shared" si="34"/>
        <v>-20.488721804511275</v>
      </c>
      <c r="G553" s="8">
        <f t="shared" si="35"/>
        <v>-10.54054054054054</v>
      </c>
      <c r="H553" s="7" t="s">
        <v>1428</v>
      </c>
      <c r="I553" s="5">
        <v>3.9</v>
      </c>
      <c r="J553" s="6">
        <v>163.5</v>
      </c>
      <c r="K553" s="5">
        <v>-8.93</v>
      </c>
      <c r="L553" s="5">
        <v>-7.98</v>
      </c>
      <c r="M553" s="6">
        <v>47.9</v>
      </c>
      <c r="N553" s="6">
        <v>53.8</v>
      </c>
      <c r="P553" s="14">
        <v>-0.36299999999999999</v>
      </c>
      <c r="Q553" s="14">
        <v>-0.37</v>
      </c>
      <c r="S553" s="4" t="s">
        <v>2</v>
      </c>
    </row>
    <row r="554" spans="1:19" ht="36" x14ac:dyDescent="0.15">
      <c r="A554" s="1" t="s">
        <v>1427</v>
      </c>
      <c r="B554" s="12" t="s">
        <v>5</v>
      </c>
      <c r="C554" s="11" t="s">
        <v>1426</v>
      </c>
      <c r="D554" s="10">
        <f t="shared" si="32"/>
        <v>162.9</v>
      </c>
      <c r="E554" s="9" t="e">
        <f t="shared" si="33"/>
        <v>#VALUE!</v>
      </c>
      <c r="F554" s="8" t="e">
        <f t="shared" si="34"/>
        <v>#VALUE!</v>
      </c>
      <c r="G554" s="8">
        <f t="shared" si="35"/>
        <v>-2.4933993399339935</v>
      </c>
      <c r="H554" s="7" t="s">
        <v>1425</v>
      </c>
      <c r="I554" s="5">
        <v>15.11</v>
      </c>
      <c r="J554" s="6">
        <v>162.9</v>
      </c>
      <c r="K554" s="6">
        <v>-66.099999999999994</v>
      </c>
      <c r="L554" s="15" t="s">
        <v>27</v>
      </c>
      <c r="M554" s="14">
        <v>0.192</v>
      </c>
      <c r="N554" s="13">
        <v>0</v>
      </c>
      <c r="P554" s="5">
        <v>-8.74</v>
      </c>
      <c r="Q554" s="5">
        <v>-6.06</v>
      </c>
      <c r="S554" s="4" t="s">
        <v>2</v>
      </c>
    </row>
    <row r="555" spans="1:19" ht="36" x14ac:dyDescent="0.15">
      <c r="A555" s="1" t="s">
        <v>1424</v>
      </c>
      <c r="B555" s="12" t="s">
        <v>5</v>
      </c>
      <c r="C555" s="11" t="s">
        <v>1423</v>
      </c>
      <c r="D555" s="10">
        <f t="shared" si="32"/>
        <v>162.1</v>
      </c>
      <c r="E555" s="9" t="e">
        <f t="shared" si="33"/>
        <v>#DIV/0!</v>
      </c>
      <c r="F555" s="8">
        <f t="shared" si="34"/>
        <v>-1.5676982591876207</v>
      </c>
      <c r="G555" s="8">
        <f t="shared" si="35"/>
        <v>-2.8383233532934136</v>
      </c>
      <c r="H555" s="7" t="s">
        <v>1422</v>
      </c>
      <c r="I555" s="5">
        <v>4.74</v>
      </c>
      <c r="J555" s="6">
        <v>162.1</v>
      </c>
      <c r="K555" s="6">
        <v>-96.9</v>
      </c>
      <c r="L555" s="6">
        <v>-103.4</v>
      </c>
      <c r="M555" s="15" t="s">
        <v>27</v>
      </c>
      <c r="N555" s="13">
        <v>0</v>
      </c>
      <c r="P555" s="5">
        <v>-2.83</v>
      </c>
      <c r="Q555" s="5">
        <v>-1.67</v>
      </c>
      <c r="S555" s="4" t="s">
        <v>2</v>
      </c>
    </row>
    <row r="556" spans="1:19" ht="48" x14ac:dyDescent="0.15">
      <c r="A556" s="1" t="s">
        <v>1421</v>
      </c>
      <c r="B556" s="12" t="s">
        <v>9</v>
      </c>
      <c r="C556" s="11" t="s">
        <v>1420</v>
      </c>
      <c r="D556" s="10">
        <f t="shared" si="32"/>
        <v>160</v>
      </c>
      <c r="E556" s="9" t="e">
        <f t="shared" si="33"/>
        <v>#VALUE!</v>
      </c>
      <c r="F556" s="8" t="e">
        <f t="shared" si="34"/>
        <v>#VALUE!</v>
      </c>
      <c r="G556" s="8">
        <f t="shared" si="35"/>
        <v>-4.1210374639769451</v>
      </c>
      <c r="H556" s="7" t="s">
        <v>1419</v>
      </c>
      <c r="I556" s="5">
        <v>1.43</v>
      </c>
      <c r="J556" s="6">
        <v>160</v>
      </c>
      <c r="K556" s="13">
        <v>0</v>
      </c>
      <c r="L556" s="15" t="s">
        <v>27</v>
      </c>
      <c r="M556" s="13">
        <v>0</v>
      </c>
      <c r="N556" s="13">
        <v>0</v>
      </c>
      <c r="P556" s="14">
        <v>-0.28100000000000003</v>
      </c>
      <c r="Q556" s="14">
        <v>-0.34699999999999998</v>
      </c>
      <c r="S556" s="4" t="s">
        <v>2</v>
      </c>
    </row>
    <row r="557" spans="1:19" ht="36" x14ac:dyDescent="0.15">
      <c r="A557" s="1" t="s">
        <v>1418</v>
      </c>
      <c r="B557" s="12" t="s">
        <v>5</v>
      </c>
      <c r="C557" s="11" t="s">
        <v>1417</v>
      </c>
      <c r="D557" s="10">
        <f t="shared" si="32"/>
        <v>158.5</v>
      </c>
      <c r="E557" s="9">
        <f t="shared" si="33"/>
        <v>-0.49703440094899171</v>
      </c>
      <c r="F557" s="8">
        <f t="shared" si="34"/>
        <v>-3.7828162291169454</v>
      </c>
      <c r="G557" s="8">
        <f t="shared" si="35"/>
        <v>-4.7142857142857144</v>
      </c>
      <c r="H557" s="7" t="s">
        <v>1416</v>
      </c>
      <c r="I557" s="5">
        <v>1.65</v>
      </c>
      <c r="J557" s="6">
        <v>158.5</v>
      </c>
      <c r="K557" s="6">
        <v>-54.5</v>
      </c>
      <c r="L557" s="6">
        <v>-41.9</v>
      </c>
      <c r="M557" s="6">
        <v>52.9</v>
      </c>
      <c r="N557" s="6">
        <v>84.3</v>
      </c>
      <c r="P557" s="14">
        <v>-0.753</v>
      </c>
      <c r="Q557" s="14">
        <v>-0.35</v>
      </c>
      <c r="S557" s="4" t="s">
        <v>2</v>
      </c>
    </row>
    <row r="558" spans="1:19" ht="24" x14ac:dyDescent="0.15">
      <c r="A558" s="1" t="s">
        <v>1415</v>
      </c>
      <c r="B558" s="12" t="s">
        <v>5</v>
      </c>
      <c r="C558" s="11" t="s">
        <v>1414</v>
      </c>
      <c r="D558" s="10">
        <f t="shared" si="32"/>
        <v>157.69999999999999</v>
      </c>
      <c r="E558" s="9" t="e">
        <f t="shared" si="33"/>
        <v>#VALUE!</v>
      </c>
      <c r="F558" s="8" t="e">
        <f t="shared" si="34"/>
        <v>#VALUE!</v>
      </c>
      <c r="G558" s="8">
        <f t="shared" si="35"/>
        <v>-4.2029850746268655</v>
      </c>
      <c r="H558" s="7" t="s">
        <v>1413</v>
      </c>
      <c r="I558" s="5">
        <v>14.08</v>
      </c>
      <c r="J558" s="6">
        <v>157.69999999999999</v>
      </c>
      <c r="K558" s="6">
        <v>-53.4</v>
      </c>
      <c r="L558" s="15" t="s">
        <v>27</v>
      </c>
      <c r="M558" s="15" t="s">
        <v>27</v>
      </c>
      <c r="N558" s="13">
        <v>0</v>
      </c>
      <c r="P558" s="5">
        <v>-4.3899999999999997</v>
      </c>
      <c r="Q558" s="5">
        <v>-3.35</v>
      </c>
      <c r="S558" s="4" t="s">
        <v>2</v>
      </c>
    </row>
    <row r="559" spans="1:19" ht="60" x14ac:dyDescent="0.15">
      <c r="A559" s="1" t="s">
        <v>1412</v>
      </c>
      <c r="B559" s="12" t="s">
        <v>5</v>
      </c>
      <c r="C559" s="11" t="s">
        <v>1411</v>
      </c>
      <c r="D559" s="10">
        <f t="shared" si="32"/>
        <v>157.6</v>
      </c>
      <c r="E559" s="9">
        <f t="shared" si="33"/>
        <v>-17.244094488188978</v>
      </c>
      <c r="F559" s="8">
        <f t="shared" si="34"/>
        <v>-0.71963470319634704</v>
      </c>
      <c r="G559" s="8">
        <f t="shared" si="35"/>
        <v>-2.1887755102040818</v>
      </c>
      <c r="H559" s="7" t="s">
        <v>1410</v>
      </c>
      <c r="I559" s="5">
        <v>4.29</v>
      </c>
      <c r="J559" s="6">
        <v>157.6</v>
      </c>
      <c r="K559" s="6">
        <v>-191.4</v>
      </c>
      <c r="L559" s="6">
        <v>-219</v>
      </c>
      <c r="M559" s="13">
        <v>0</v>
      </c>
      <c r="N559" s="6">
        <v>12.7</v>
      </c>
      <c r="P559" s="5">
        <v>-8.81</v>
      </c>
      <c r="Q559" s="5">
        <v>-1.96</v>
      </c>
      <c r="S559" s="4" t="s">
        <v>2</v>
      </c>
    </row>
    <row r="560" spans="1:19" ht="48" x14ac:dyDescent="0.15">
      <c r="A560" s="1" t="s">
        <v>1409</v>
      </c>
      <c r="B560" s="12" t="s">
        <v>5</v>
      </c>
      <c r="C560" s="11" t="s">
        <v>1408</v>
      </c>
      <c r="D560" s="10">
        <f t="shared" si="32"/>
        <v>151.1</v>
      </c>
      <c r="E560" s="9" t="e">
        <f t="shared" si="33"/>
        <v>#DIV/0!</v>
      </c>
      <c r="F560" s="8">
        <f t="shared" si="34"/>
        <v>-1.582198952879581</v>
      </c>
      <c r="G560" s="8">
        <f t="shared" si="35"/>
        <v>-1.8722139673105496</v>
      </c>
      <c r="H560" s="7" t="s">
        <v>1407</v>
      </c>
      <c r="I560" s="5">
        <v>1.26</v>
      </c>
      <c r="J560" s="6">
        <v>151.1</v>
      </c>
      <c r="K560" s="6">
        <v>-97.7</v>
      </c>
      <c r="L560" s="6">
        <v>-95.5</v>
      </c>
      <c r="M560" s="14">
        <v>3.0000000000000001E-3</v>
      </c>
      <c r="N560" s="13">
        <v>0</v>
      </c>
      <c r="P560" s="5">
        <v>-2.31</v>
      </c>
      <c r="Q560" s="14">
        <v>-0.67300000000000004</v>
      </c>
      <c r="S560" s="4" t="s">
        <v>2</v>
      </c>
    </row>
    <row r="561" spans="1:19" ht="48" x14ac:dyDescent="0.15">
      <c r="A561" s="1" t="s">
        <v>1406</v>
      </c>
      <c r="B561" s="12" t="s">
        <v>5</v>
      </c>
      <c r="C561" s="11" t="s">
        <v>1405</v>
      </c>
      <c r="D561" s="10">
        <f t="shared" si="32"/>
        <v>150.1</v>
      </c>
      <c r="E561" s="9" t="e">
        <f t="shared" si="33"/>
        <v>#VALUE!</v>
      </c>
      <c r="F561" s="8" t="e">
        <f t="shared" si="34"/>
        <v>#VALUE!</v>
      </c>
      <c r="G561" s="8">
        <f t="shared" si="35"/>
        <v>-4.8162162162162163</v>
      </c>
      <c r="H561" s="7" t="s">
        <v>1404</v>
      </c>
      <c r="I561" s="5">
        <v>8.91</v>
      </c>
      <c r="J561" s="6">
        <v>150.1</v>
      </c>
      <c r="K561" s="6">
        <v>-42.1</v>
      </c>
      <c r="L561" s="15" t="s">
        <v>27</v>
      </c>
      <c r="M561" s="13">
        <v>0</v>
      </c>
      <c r="N561" s="13">
        <v>0</v>
      </c>
      <c r="P561" s="5">
        <v>-3.09</v>
      </c>
      <c r="Q561" s="5">
        <v>-1.85</v>
      </c>
      <c r="S561" s="4" t="s">
        <v>2</v>
      </c>
    </row>
    <row r="562" spans="1:19" ht="72" x14ac:dyDescent="0.15">
      <c r="A562" s="1" t="s">
        <v>1403</v>
      </c>
      <c r="B562" s="12" t="s">
        <v>16</v>
      </c>
      <c r="C562" s="11" t="s">
        <v>1402</v>
      </c>
      <c r="D562" s="10">
        <f t="shared" si="32"/>
        <v>149.9</v>
      </c>
      <c r="E562" s="9">
        <f t="shared" si="33"/>
        <v>-0.96717171717171702</v>
      </c>
      <c r="F562" s="8">
        <f t="shared" si="34"/>
        <v>-3.913838120104439</v>
      </c>
      <c r="G562" s="8">
        <f t="shared" si="35"/>
        <v>-4.9529411764705884</v>
      </c>
      <c r="H562" s="7" t="s">
        <v>1401</v>
      </c>
      <c r="I562" s="5">
        <v>4.21</v>
      </c>
      <c r="J562" s="6">
        <v>149.9</v>
      </c>
      <c r="K562" s="6">
        <v>-42.5</v>
      </c>
      <c r="L562" s="6">
        <v>-38.299999999999997</v>
      </c>
      <c r="M562" s="6">
        <v>30.5</v>
      </c>
      <c r="N562" s="6">
        <v>39.6</v>
      </c>
      <c r="P562" s="14">
        <v>-0.999</v>
      </c>
      <c r="Q562" s="14">
        <v>-0.85</v>
      </c>
      <c r="S562" s="4" t="s">
        <v>2</v>
      </c>
    </row>
    <row r="563" spans="1:19" ht="48" x14ac:dyDescent="0.15">
      <c r="A563" s="1" t="s">
        <v>1400</v>
      </c>
      <c r="B563" s="12" t="s">
        <v>5</v>
      </c>
      <c r="C563" s="11" t="s">
        <v>1399</v>
      </c>
      <c r="D563" s="10">
        <f t="shared" si="32"/>
        <v>146.9</v>
      </c>
      <c r="E563" s="9">
        <f t="shared" si="33"/>
        <v>-7.3642172523961662</v>
      </c>
      <c r="F563" s="8">
        <f t="shared" si="34"/>
        <v>-3.1865509761388289</v>
      </c>
      <c r="G563" s="8">
        <f t="shared" si="35"/>
        <v>-0.51420118343195265</v>
      </c>
      <c r="H563" s="7" t="s">
        <v>1398</v>
      </c>
      <c r="I563" s="5">
        <v>8.69</v>
      </c>
      <c r="J563" s="6">
        <v>146.9</v>
      </c>
      <c r="K563" s="6">
        <v>-60.2</v>
      </c>
      <c r="L563" s="6">
        <v>-46.1</v>
      </c>
      <c r="M563" s="5">
        <v>7.35</v>
      </c>
      <c r="N563" s="5">
        <v>6.26</v>
      </c>
      <c r="P563" s="6">
        <v>-21.7</v>
      </c>
      <c r="Q563" s="6">
        <v>-16.899999999999999</v>
      </c>
      <c r="S563" s="4" t="s">
        <v>2</v>
      </c>
    </row>
    <row r="564" spans="1:19" ht="48" x14ac:dyDescent="0.15">
      <c r="A564" s="1" t="s">
        <v>1397</v>
      </c>
      <c r="B564" s="12" t="s">
        <v>5</v>
      </c>
      <c r="C564" s="11" t="s">
        <v>1396</v>
      </c>
      <c r="D564" s="10">
        <f t="shared" si="32"/>
        <v>146.1</v>
      </c>
      <c r="E564" s="9" t="e">
        <f t="shared" si="33"/>
        <v>#VALUE!</v>
      </c>
      <c r="F564" s="8" t="e">
        <f t="shared" si="34"/>
        <v>#VALUE!</v>
      </c>
      <c r="G564" s="8">
        <f t="shared" si="35"/>
        <v>-4.8245614035087723</v>
      </c>
      <c r="H564" s="7" t="s">
        <v>1395</v>
      </c>
      <c r="I564" s="5">
        <v>2.75</v>
      </c>
      <c r="J564" s="6">
        <v>146.1</v>
      </c>
      <c r="K564" s="6">
        <v>-47.6</v>
      </c>
      <c r="L564" s="15" t="s">
        <v>27</v>
      </c>
      <c r="M564" s="15" t="s">
        <v>27</v>
      </c>
      <c r="N564" s="13">
        <v>0</v>
      </c>
      <c r="P564" s="5">
        <v>-1.23</v>
      </c>
      <c r="Q564" s="14">
        <v>-0.56999999999999995</v>
      </c>
      <c r="S564" s="4" t="s">
        <v>2</v>
      </c>
    </row>
    <row r="565" spans="1:19" ht="84" x14ac:dyDescent="0.15">
      <c r="A565" s="1" t="s">
        <v>1394</v>
      </c>
      <c r="B565" s="12" t="s">
        <v>78</v>
      </c>
      <c r="C565" s="11" t="s">
        <v>1393</v>
      </c>
      <c r="D565" s="10">
        <f t="shared" si="32"/>
        <v>145.9</v>
      </c>
      <c r="E565" s="9" t="e">
        <f t="shared" si="33"/>
        <v>#VALUE!</v>
      </c>
      <c r="F565" s="8" t="e">
        <f t="shared" si="34"/>
        <v>#VALUE!</v>
      </c>
      <c r="G565" s="8">
        <f t="shared" si="35"/>
        <v>-4.1713483146067416</v>
      </c>
      <c r="H565" s="7" t="s">
        <v>1392</v>
      </c>
      <c r="I565" s="5">
        <v>2.97</v>
      </c>
      <c r="J565" s="6">
        <v>145.9</v>
      </c>
      <c r="K565" s="6">
        <v>-45.9</v>
      </c>
      <c r="L565" s="15" t="s">
        <v>27</v>
      </c>
      <c r="M565" s="6">
        <v>11.9</v>
      </c>
      <c r="N565" s="6">
        <v>17.600000000000001</v>
      </c>
      <c r="P565" s="14">
        <v>-0.90300000000000002</v>
      </c>
      <c r="Q565" s="14">
        <v>-0.71199999999999997</v>
      </c>
      <c r="S565" s="4" t="s">
        <v>2</v>
      </c>
    </row>
    <row r="566" spans="1:19" ht="84" x14ac:dyDescent="0.15">
      <c r="A566" s="1" t="s">
        <v>1391</v>
      </c>
      <c r="B566" s="12" t="s">
        <v>5</v>
      </c>
      <c r="C566" s="11" t="s">
        <v>1390</v>
      </c>
      <c r="D566" s="10">
        <f t="shared" si="32"/>
        <v>145.4</v>
      </c>
      <c r="E566" s="9">
        <f t="shared" si="33"/>
        <v>-0.95647058823529407</v>
      </c>
      <c r="F566" s="8">
        <f t="shared" si="34"/>
        <v>-1.788437884378844</v>
      </c>
      <c r="G566" s="8">
        <f t="shared" si="35"/>
        <v>-1.61231884057971</v>
      </c>
      <c r="H566" s="7" t="s">
        <v>1389</v>
      </c>
      <c r="I566" s="14">
        <v>0.44500000000000001</v>
      </c>
      <c r="J566" s="6">
        <v>145.4</v>
      </c>
      <c r="K566" s="6">
        <v>-104.7</v>
      </c>
      <c r="L566" s="6">
        <v>-81.3</v>
      </c>
      <c r="M566" s="6">
        <v>32.9</v>
      </c>
      <c r="N566" s="6">
        <v>85</v>
      </c>
      <c r="P566" s="14">
        <v>-0.44500000000000001</v>
      </c>
      <c r="Q566" s="14">
        <v>-0.27600000000000002</v>
      </c>
      <c r="S566" s="4" t="s">
        <v>2</v>
      </c>
    </row>
    <row r="567" spans="1:19" ht="84" x14ac:dyDescent="0.15">
      <c r="A567" s="1" t="s">
        <v>1388</v>
      </c>
      <c r="B567" s="12" t="s">
        <v>5</v>
      </c>
      <c r="C567" s="11" t="s">
        <v>1387</v>
      </c>
      <c r="D567" s="10">
        <f t="shared" si="32"/>
        <v>142.69999999999999</v>
      </c>
      <c r="E567" s="9">
        <f t="shared" si="33"/>
        <v>-23.835227272727273</v>
      </c>
      <c r="F567" s="8">
        <f t="shared" si="34"/>
        <v>-1.7008343265792607</v>
      </c>
      <c r="G567" s="8">
        <f t="shared" si="35"/>
        <v>-2.5419354838709678</v>
      </c>
      <c r="H567" s="7" t="s">
        <v>1386</v>
      </c>
      <c r="I567" s="5">
        <v>3.94</v>
      </c>
      <c r="J567" s="6">
        <v>142.69999999999999</v>
      </c>
      <c r="K567" s="6">
        <v>-74.900000000000006</v>
      </c>
      <c r="L567" s="6">
        <v>-83.9</v>
      </c>
      <c r="M567" s="5">
        <v>2.82</v>
      </c>
      <c r="N567" s="5">
        <v>3.52</v>
      </c>
      <c r="P567" s="5">
        <v>-1.8</v>
      </c>
      <c r="Q567" s="5">
        <v>-1.55</v>
      </c>
      <c r="S567" s="4" t="s">
        <v>2</v>
      </c>
    </row>
    <row r="568" spans="1:19" ht="108" x14ac:dyDescent="0.15">
      <c r="A568" s="1" t="s">
        <v>1385</v>
      </c>
      <c r="B568" s="12" t="s">
        <v>9</v>
      </c>
      <c r="C568" s="11" t="s">
        <v>1384</v>
      </c>
      <c r="D568" s="10">
        <f t="shared" si="32"/>
        <v>138.1</v>
      </c>
      <c r="E568" s="9">
        <f t="shared" si="33"/>
        <v>0.22400611620795105</v>
      </c>
      <c r="F568" s="8">
        <f t="shared" si="34"/>
        <v>4.7133105802047774</v>
      </c>
      <c r="G568" s="8">
        <f t="shared" si="35"/>
        <v>28.454545454545453</v>
      </c>
      <c r="H568" s="7" t="s">
        <v>1383</v>
      </c>
      <c r="I568" s="5">
        <v>3.13</v>
      </c>
      <c r="J568" s="6">
        <v>138.1</v>
      </c>
      <c r="K568" s="6">
        <v>15.7</v>
      </c>
      <c r="L568" s="6">
        <v>29.3</v>
      </c>
      <c r="M568" s="6">
        <v>114.3</v>
      </c>
      <c r="N568" s="6">
        <v>130.80000000000001</v>
      </c>
      <c r="P568" s="14">
        <v>7.5999999999999998E-2</v>
      </c>
      <c r="Q568" s="14">
        <v>0.11</v>
      </c>
      <c r="S568" s="4" t="s">
        <v>2</v>
      </c>
    </row>
    <row r="569" spans="1:19" ht="60" x14ac:dyDescent="0.15">
      <c r="A569" s="1" t="s">
        <v>1382</v>
      </c>
      <c r="B569" s="12" t="s">
        <v>349</v>
      </c>
      <c r="C569" s="11" t="s">
        <v>1381</v>
      </c>
      <c r="D569" s="10">
        <f t="shared" si="32"/>
        <v>136.5</v>
      </c>
      <c r="E569" s="9" t="e">
        <f t="shared" si="33"/>
        <v>#VALUE!</v>
      </c>
      <c r="F569" s="8" t="e">
        <f t="shared" si="34"/>
        <v>#VALUE!</v>
      </c>
      <c r="G569" s="8">
        <f t="shared" si="35"/>
        <v>-5.2645161290322582</v>
      </c>
      <c r="H569" s="7" t="s">
        <v>1380</v>
      </c>
      <c r="I569" s="5">
        <v>4.08</v>
      </c>
      <c r="J569" s="6">
        <v>136.5</v>
      </c>
      <c r="K569" s="6">
        <v>-72.5</v>
      </c>
      <c r="L569" s="15" t="s">
        <v>27</v>
      </c>
      <c r="M569" s="15" t="s">
        <v>27</v>
      </c>
      <c r="N569" s="13">
        <v>0</v>
      </c>
      <c r="P569" s="14">
        <v>-0.57599999999999996</v>
      </c>
      <c r="Q569" s="14">
        <v>-0.77500000000000002</v>
      </c>
      <c r="S569" s="4" t="s">
        <v>2</v>
      </c>
    </row>
    <row r="570" spans="1:19" ht="36" x14ac:dyDescent="0.15">
      <c r="A570" s="1" t="s">
        <v>1379</v>
      </c>
      <c r="B570" s="12" t="s">
        <v>349</v>
      </c>
      <c r="C570" s="11" t="s">
        <v>1378</v>
      </c>
      <c r="D570" s="10">
        <f t="shared" si="32"/>
        <v>135.9</v>
      </c>
      <c r="E570" s="9" t="e">
        <f t="shared" si="33"/>
        <v>#VALUE!</v>
      </c>
      <c r="F570" s="8" t="e">
        <f t="shared" si="34"/>
        <v>#VALUE!</v>
      </c>
      <c r="G570" s="8">
        <f t="shared" si="35"/>
        <v>11.296296296296294</v>
      </c>
      <c r="H570" s="7" t="s">
        <v>1377</v>
      </c>
      <c r="I570" s="5">
        <v>12.2</v>
      </c>
      <c r="J570" s="6">
        <v>135.9</v>
      </c>
      <c r="K570" s="6">
        <v>-48.6</v>
      </c>
      <c r="L570" s="15" t="s">
        <v>27</v>
      </c>
      <c r="M570" s="6">
        <v>77.099999999999994</v>
      </c>
      <c r="N570" s="6">
        <v>192.5</v>
      </c>
      <c r="P570" s="5">
        <v>-3.62</v>
      </c>
      <c r="Q570" s="5">
        <v>1.08</v>
      </c>
      <c r="S570" s="4" t="s">
        <v>2</v>
      </c>
    </row>
    <row r="571" spans="1:19" ht="48" x14ac:dyDescent="0.15">
      <c r="A571" s="1" t="s">
        <v>1376</v>
      </c>
      <c r="B571" s="12" t="s">
        <v>5</v>
      </c>
      <c r="C571" s="11" t="s">
        <v>1375</v>
      </c>
      <c r="D571" s="10">
        <f t="shared" si="32"/>
        <v>135.9</v>
      </c>
      <c r="E571" s="9" t="e">
        <f t="shared" si="33"/>
        <v>#VALUE!</v>
      </c>
      <c r="F571" s="8" t="e">
        <f t="shared" si="34"/>
        <v>#VALUE!</v>
      </c>
      <c r="G571" s="8" t="e">
        <f t="shared" si="35"/>
        <v>#VALUE!</v>
      </c>
      <c r="H571" s="7" t="s">
        <v>1374</v>
      </c>
      <c r="I571" s="5">
        <v>1.32</v>
      </c>
      <c r="J571" s="6">
        <v>135.9</v>
      </c>
      <c r="K571" s="5">
        <v>-2.6</v>
      </c>
      <c r="L571" s="15" t="s">
        <v>27</v>
      </c>
      <c r="M571" s="5">
        <v>1.74</v>
      </c>
      <c r="N571" s="15" t="s">
        <v>27</v>
      </c>
      <c r="P571" s="5">
        <v>-2.3199999999999998</v>
      </c>
      <c r="Q571" s="15" t="s">
        <v>27</v>
      </c>
      <c r="S571" s="4" t="s">
        <v>2</v>
      </c>
    </row>
    <row r="572" spans="1:19" ht="84" x14ac:dyDescent="0.15">
      <c r="A572" s="1" t="s">
        <v>1373</v>
      </c>
      <c r="B572" s="12" t="s">
        <v>78</v>
      </c>
      <c r="C572" s="11" t="s">
        <v>1372</v>
      </c>
      <c r="D572" s="10">
        <f t="shared" si="32"/>
        <v>135.80000000000001</v>
      </c>
      <c r="E572" s="9">
        <f t="shared" si="33"/>
        <v>-0.285207100591716</v>
      </c>
      <c r="F572" s="8">
        <f t="shared" si="34"/>
        <v>-5.6348547717842328</v>
      </c>
      <c r="G572" s="8">
        <f t="shared" si="35"/>
        <v>-3.6407766990291259</v>
      </c>
      <c r="H572" s="7" t="s">
        <v>1371</v>
      </c>
      <c r="I572" s="5">
        <v>3.75</v>
      </c>
      <c r="J572" s="6">
        <v>135.80000000000001</v>
      </c>
      <c r="K572" s="6">
        <v>-40</v>
      </c>
      <c r="L572" s="6">
        <v>-24.1</v>
      </c>
      <c r="M572" s="6">
        <v>72.400000000000006</v>
      </c>
      <c r="N572" s="6">
        <v>84.5</v>
      </c>
      <c r="P572" s="5">
        <v>-1.81</v>
      </c>
      <c r="Q572" s="5">
        <v>-1.03</v>
      </c>
      <c r="S572" s="4" t="s">
        <v>2</v>
      </c>
    </row>
    <row r="573" spans="1:19" ht="60" x14ac:dyDescent="0.15">
      <c r="A573" s="1" t="s">
        <v>1370</v>
      </c>
      <c r="B573" s="12" t="s">
        <v>16</v>
      </c>
      <c r="C573" s="11" t="s">
        <v>1369</v>
      </c>
      <c r="D573" s="10">
        <f t="shared" si="32"/>
        <v>134.19999999999999</v>
      </c>
      <c r="E573" s="9">
        <f t="shared" si="33"/>
        <v>-8.4112149532710294</v>
      </c>
      <c r="F573" s="8">
        <f t="shared" si="34"/>
        <v>-1.4911111111111111</v>
      </c>
      <c r="G573" s="8">
        <f t="shared" si="35"/>
        <v>-5.0521327014218009</v>
      </c>
      <c r="H573" s="7" t="s">
        <v>1368</v>
      </c>
      <c r="I573" s="5">
        <v>10.66</v>
      </c>
      <c r="J573" s="6">
        <v>134.19999999999999</v>
      </c>
      <c r="K573" s="6">
        <v>-67.7</v>
      </c>
      <c r="L573" s="6">
        <v>-90</v>
      </c>
      <c r="M573" s="13">
        <v>0</v>
      </c>
      <c r="N573" s="6">
        <v>10.7</v>
      </c>
      <c r="P573" s="5">
        <v>-2.25</v>
      </c>
      <c r="Q573" s="5">
        <v>-2.11</v>
      </c>
      <c r="S573" s="4" t="s">
        <v>2</v>
      </c>
    </row>
    <row r="574" spans="1:19" ht="36" x14ac:dyDescent="0.15">
      <c r="A574" s="1" t="s">
        <v>1367</v>
      </c>
      <c r="B574" s="12" t="s">
        <v>5</v>
      </c>
      <c r="C574" s="11" t="s">
        <v>1366</v>
      </c>
      <c r="D574" s="10">
        <f t="shared" si="32"/>
        <v>132.80000000000001</v>
      </c>
      <c r="E574" s="9" t="e">
        <f t="shared" si="33"/>
        <v>#VALUE!</v>
      </c>
      <c r="F574" s="8" t="e">
        <f t="shared" si="34"/>
        <v>#VALUE!</v>
      </c>
      <c r="G574" s="8" t="e">
        <f t="shared" si="35"/>
        <v>#VALUE!</v>
      </c>
      <c r="H574" s="7" t="s">
        <v>1365</v>
      </c>
      <c r="I574" s="5">
        <v>1.03</v>
      </c>
      <c r="J574" s="6">
        <v>132.80000000000001</v>
      </c>
      <c r="K574" s="5">
        <v>-5.0999999999999996</v>
      </c>
      <c r="L574" s="15" t="s">
        <v>27</v>
      </c>
      <c r="M574" s="6">
        <v>10.3</v>
      </c>
      <c r="N574" s="15" t="s">
        <v>27</v>
      </c>
      <c r="P574" s="5">
        <v>-1.01</v>
      </c>
      <c r="Q574" s="15" t="s">
        <v>27</v>
      </c>
      <c r="S574" s="4" t="s">
        <v>2</v>
      </c>
    </row>
    <row r="575" spans="1:19" ht="108" x14ac:dyDescent="0.15">
      <c r="A575" s="1" t="s">
        <v>1364</v>
      </c>
      <c r="B575" s="12" t="s">
        <v>5</v>
      </c>
      <c r="C575" s="11" t="s">
        <v>1363</v>
      </c>
      <c r="D575" s="10">
        <f t="shared" si="32"/>
        <v>132.4</v>
      </c>
      <c r="E575" s="9">
        <f t="shared" si="33"/>
        <v>-279.06976744186045</v>
      </c>
      <c r="F575" s="8">
        <f t="shared" si="34"/>
        <v>-0.8487179487179487</v>
      </c>
      <c r="G575" s="8">
        <f t="shared" si="35"/>
        <v>-1.9182389937106916</v>
      </c>
      <c r="H575" s="7" t="s">
        <v>1362</v>
      </c>
      <c r="I575" s="5">
        <v>3.05</v>
      </c>
      <c r="J575" s="6">
        <v>132.4</v>
      </c>
      <c r="K575" s="6">
        <v>-236</v>
      </c>
      <c r="L575" s="6">
        <v>-156</v>
      </c>
      <c r="M575" s="13">
        <v>0</v>
      </c>
      <c r="N575" s="14">
        <v>0.55900000000000005</v>
      </c>
      <c r="P575" s="5">
        <v>-2.2400000000000002</v>
      </c>
      <c r="Q575" s="5">
        <v>-1.59</v>
      </c>
      <c r="S575" s="4" t="s">
        <v>2</v>
      </c>
    </row>
    <row r="576" spans="1:19" ht="60" x14ac:dyDescent="0.15">
      <c r="A576" s="1" t="s">
        <v>1361</v>
      </c>
      <c r="B576" s="12" t="s">
        <v>5</v>
      </c>
      <c r="C576" s="11" t="s">
        <v>1360</v>
      </c>
      <c r="D576" s="10">
        <f t="shared" si="32"/>
        <v>131.4</v>
      </c>
      <c r="E576" s="9" t="e">
        <f t="shared" si="33"/>
        <v>#DIV/0!</v>
      </c>
      <c r="F576" s="8">
        <f t="shared" si="34"/>
        <v>-0.71103896103896103</v>
      </c>
      <c r="G576" s="8">
        <f t="shared" si="35"/>
        <v>-1.8644986449864498</v>
      </c>
      <c r="H576" s="7" t="s">
        <v>1359</v>
      </c>
      <c r="I576" s="5">
        <v>6.88</v>
      </c>
      <c r="J576" s="6">
        <v>131.4</v>
      </c>
      <c r="K576" s="6">
        <v>-171.5</v>
      </c>
      <c r="L576" s="6">
        <v>-184.8</v>
      </c>
      <c r="M576" s="15" t="s">
        <v>27</v>
      </c>
      <c r="N576" s="13">
        <v>0</v>
      </c>
      <c r="P576" s="5">
        <v>-3.72</v>
      </c>
      <c r="Q576" s="5">
        <v>-3.69</v>
      </c>
      <c r="S576" s="4" t="s">
        <v>2</v>
      </c>
    </row>
    <row r="577" spans="1:19" ht="60" x14ac:dyDescent="0.15">
      <c r="A577" s="1" t="s">
        <v>1358</v>
      </c>
      <c r="B577" s="12" t="s">
        <v>78</v>
      </c>
      <c r="C577" s="11" t="s">
        <v>1357</v>
      </c>
      <c r="D577" s="10">
        <f t="shared" si="32"/>
        <v>128.4</v>
      </c>
      <c r="E577" s="9" t="e">
        <f t="shared" si="33"/>
        <v>#VALUE!</v>
      </c>
      <c r="F577" s="8" t="e">
        <f t="shared" si="34"/>
        <v>#VALUE!</v>
      </c>
      <c r="G577" s="8">
        <f t="shared" si="35"/>
        <v>6.8888888888888884</v>
      </c>
      <c r="H577" s="7" t="s">
        <v>1356</v>
      </c>
      <c r="I577" s="5">
        <v>1.86</v>
      </c>
      <c r="J577" s="6">
        <v>128.4</v>
      </c>
      <c r="K577" s="5">
        <v>7.78</v>
      </c>
      <c r="L577" s="15" t="s">
        <v>27</v>
      </c>
      <c r="M577" s="6">
        <v>61.8</v>
      </c>
      <c r="N577" s="6">
        <v>83.7</v>
      </c>
      <c r="P577" s="14">
        <v>6.9000000000000006E-2</v>
      </c>
      <c r="Q577" s="14">
        <v>0.27</v>
      </c>
      <c r="S577" s="4" t="s">
        <v>2</v>
      </c>
    </row>
    <row r="578" spans="1:19" ht="24" x14ac:dyDescent="0.15">
      <c r="A578" s="1" t="s">
        <v>1355</v>
      </c>
      <c r="B578" s="12" t="s">
        <v>5</v>
      </c>
      <c r="C578" s="11" t="s">
        <v>1354</v>
      </c>
      <c r="D578" s="10">
        <f t="shared" si="32"/>
        <v>127</v>
      </c>
      <c r="E578" s="9" t="e">
        <f t="shared" si="33"/>
        <v>#VALUE!</v>
      </c>
      <c r="F578" s="8" t="e">
        <f t="shared" si="34"/>
        <v>#VALUE!</v>
      </c>
      <c r="G578" s="8">
        <f t="shared" si="35"/>
        <v>-2.6040000000000001</v>
      </c>
      <c r="H578" s="7" t="s">
        <v>1353</v>
      </c>
      <c r="I578" s="5">
        <v>13.02</v>
      </c>
      <c r="J578" s="6">
        <v>127</v>
      </c>
      <c r="K578" s="13">
        <v>0</v>
      </c>
      <c r="L578" s="15" t="s">
        <v>27</v>
      </c>
      <c r="M578" s="13">
        <v>0</v>
      </c>
      <c r="N578" s="13">
        <v>0</v>
      </c>
      <c r="P578" s="6">
        <v>-13.5</v>
      </c>
      <c r="Q578" s="5">
        <v>-5</v>
      </c>
      <c r="S578" s="4" t="s">
        <v>2</v>
      </c>
    </row>
    <row r="579" spans="1:19" ht="48" x14ac:dyDescent="0.15">
      <c r="A579" s="1" t="s">
        <v>1352</v>
      </c>
      <c r="B579" s="12" t="s">
        <v>16</v>
      </c>
      <c r="C579" s="11" t="s">
        <v>1351</v>
      </c>
      <c r="D579" s="10">
        <f t="shared" si="32"/>
        <v>126.7</v>
      </c>
      <c r="E579" s="9" t="e">
        <f t="shared" si="33"/>
        <v>#VALUE!</v>
      </c>
      <c r="F579" s="8" t="e">
        <f t="shared" si="34"/>
        <v>#VALUE!</v>
      </c>
      <c r="G579" s="8">
        <f t="shared" si="35"/>
        <v>-4.3539325842696632</v>
      </c>
      <c r="H579" s="7" t="s">
        <v>1350</v>
      </c>
      <c r="I579" s="5">
        <v>7.75</v>
      </c>
      <c r="J579" s="6">
        <v>126.7</v>
      </c>
      <c r="K579" s="15" t="s">
        <v>27</v>
      </c>
      <c r="L579" s="15" t="s">
        <v>27</v>
      </c>
      <c r="M579" s="15" t="s">
        <v>27</v>
      </c>
      <c r="N579" s="13">
        <v>0</v>
      </c>
      <c r="P579" s="5">
        <v>-1.79</v>
      </c>
      <c r="Q579" s="5">
        <v>-1.78</v>
      </c>
      <c r="S579" s="4" t="s">
        <v>2</v>
      </c>
    </row>
    <row r="580" spans="1:19" ht="36" x14ac:dyDescent="0.15">
      <c r="A580" s="1" t="s">
        <v>1349</v>
      </c>
      <c r="B580" s="12" t="s">
        <v>5</v>
      </c>
      <c r="C580" s="11" t="s">
        <v>1348</v>
      </c>
      <c r="D580" s="10">
        <f t="shared" si="32"/>
        <v>126.5</v>
      </c>
      <c r="E580" s="9" t="e">
        <f t="shared" si="33"/>
        <v>#DIV/0!</v>
      </c>
      <c r="F580" s="8">
        <f t="shared" si="34"/>
        <v>-5.1214574898785425</v>
      </c>
      <c r="G580" s="8">
        <f t="shared" si="35"/>
        <v>-5.6891891891891895</v>
      </c>
      <c r="H580" s="7" t="s">
        <v>1347</v>
      </c>
      <c r="I580" s="5">
        <v>4.21</v>
      </c>
      <c r="J580" s="6">
        <v>126.5</v>
      </c>
      <c r="K580" s="6">
        <v>-23.8</v>
      </c>
      <c r="L580" s="6">
        <v>-24.7</v>
      </c>
      <c r="M580" s="13">
        <v>0</v>
      </c>
      <c r="N580" s="13">
        <v>0</v>
      </c>
      <c r="P580" s="14">
        <v>-0.77800000000000002</v>
      </c>
      <c r="Q580" s="14">
        <v>-0.74</v>
      </c>
      <c r="S580" s="4" t="s">
        <v>2</v>
      </c>
    </row>
    <row r="581" spans="1:19" ht="84" x14ac:dyDescent="0.15">
      <c r="A581" s="1" t="s">
        <v>1346</v>
      </c>
      <c r="B581" s="12" t="s">
        <v>5</v>
      </c>
      <c r="C581" s="11" t="s">
        <v>1345</v>
      </c>
      <c r="D581" s="10">
        <f t="shared" si="32"/>
        <v>125.8</v>
      </c>
      <c r="E581" s="9">
        <f t="shared" si="33"/>
        <v>-5.9901960784313735</v>
      </c>
      <c r="F581" s="8">
        <f t="shared" si="34"/>
        <v>-2.0589198036006544</v>
      </c>
      <c r="G581" s="8">
        <f t="shared" si="35"/>
        <v>-1.7448071216617209</v>
      </c>
      <c r="H581" s="7" t="s">
        <v>1344</v>
      </c>
      <c r="I581" s="5">
        <v>5.88</v>
      </c>
      <c r="J581" s="6">
        <v>125.8</v>
      </c>
      <c r="K581" s="6">
        <v>-87.9</v>
      </c>
      <c r="L581" s="6">
        <v>-61.1</v>
      </c>
      <c r="M581" s="14">
        <v>0.69799999999999995</v>
      </c>
      <c r="N581" s="6">
        <v>10.199999999999999</v>
      </c>
      <c r="P581" s="5">
        <v>-8.32</v>
      </c>
      <c r="Q581" s="5">
        <v>-3.37</v>
      </c>
      <c r="S581" s="4" t="s">
        <v>2</v>
      </c>
    </row>
    <row r="582" spans="1:19" ht="24" x14ac:dyDescent="0.15">
      <c r="A582" s="1" t="s">
        <v>1343</v>
      </c>
      <c r="B582" s="12" t="s">
        <v>5</v>
      </c>
      <c r="C582" s="11" t="s">
        <v>1342</v>
      </c>
      <c r="D582" s="10">
        <f t="shared" si="32"/>
        <v>125.6</v>
      </c>
      <c r="E582" s="9" t="e">
        <f t="shared" si="33"/>
        <v>#VALUE!</v>
      </c>
      <c r="F582" s="8" t="e">
        <f t="shared" si="34"/>
        <v>#VALUE!</v>
      </c>
      <c r="G582" s="8" t="e">
        <f t="shared" si="35"/>
        <v>#VALUE!</v>
      </c>
      <c r="H582" s="7" t="s">
        <v>1341</v>
      </c>
      <c r="I582" s="5">
        <v>3.87</v>
      </c>
      <c r="J582" s="6">
        <v>125.6</v>
      </c>
      <c r="K582" s="6">
        <v>-28.5</v>
      </c>
      <c r="L582" s="15" t="s">
        <v>27</v>
      </c>
      <c r="M582" s="14">
        <v>1.2999999999999999E-2</v>
      </c>
      <c r="N582" s="15" t="s">
        <v>27</v>
      </c>
      <c r="P582" s="5">
        <v>-1.61</v>
      </c>
      <c r="Q582" s="15" t="s">
        <v>27</v>
      </c>
      <c r="S582" s="4" t="s">
        <v>2</v>
      </c>
    </row>
    <row r="583" spans="1:19" ht="36" x14ac:dyDescent="0.15">
      <c r="A583" s="1" t="s">
        <v>1340</v>
      </c>
      <c r="B583" s="12" t="s">
        <v>5</v>
      </c>
      <c r="C583" s="11" t="s">
        <v>1339</v>
      </c>
      <c r="D583" s="10">
        <f t="shared" si="32"/>
        <v>125.3</v>
      </c>
      <c r="E583" s="9" t="e">
        <f t="shared" si="33"/>
        <v>#VALUE!</v>
      </c>
      <c r="F583" s="8" t="e">
        <f t="shared" si="34"/>
        <v>#VALUE!</v>
      </c>
      <c r="G583" s="8" t="e">
        <f t="shared" si="35"/>
        <v>#VALUE!</v>
      </c>
      <c r="H583" s="7" t="s">
        <v>1338</v>
      </c>
      <c r="I583" s="14">
        <v>0.19400000000000001</v>
      </c>
      <c r="J583" s="6">
        <v>125.3</v>
      </c>
      <c r="K583" s="13">
        <v>0</v>
      </c>
      <c r="L583" s="15" t="s">
        <v>27</v>
      </c>
      <c r="M583" s="14">
        <v>7.4999999999999997E-2</v>
      </c>
      <c r="N583" s="15" t="s">
        <v>27</v>
      </c>
      <c r="P583" s="5">
        <v>-1.75</v>
      </c>
      <c r="Q583" s="15" t="s">
        <v>27</v>
      </c>
      <c r="S583" s="4" t="s">
        <v>2</v>
      </c>
    </row>
    <row r="584" spans="1:19" ht="24" x14ac:dyDescent="0.15">
      <c r="A584" s="1" t="s">
        <v>1337</v>
      </c>
      <c r="B584" s="12" t="s">
        <v>5</v>
      </c>
      <c r="C584" s="11" t="s">
        <v>1336</v>
      </c>
      <c r="D584" s="10">
        <f t="shared" si="32"/>
        <v>124.2</v>
      </c>
      <c r="E584" s="9" t="e">
        <f t="shared" si="33"/>
        <v>#VALUE!</v>
      </c>
      <c r="F584" s="8" t="e">
        <f t="shared" si="34"/>
        <v>#VALUE!</v>
      </c>
      <c r="G584" s="8" t="e">
        <f t="shared" si="35"/>
        <v>#VALUE!</v>
      </c>
      <c r="H584" s="7" t="s">
        <v>1335</v>
      </c>
      <c r="I584" s="5">
        <v>15.26</v>
      </c>
      <c r="J584" s="6">
        <v>124.2</v>
      </c>
      <c r="K584" s="5">
        <v>-8.7200000000000006</v>
      </c>
      <c r="L584" s="15" t="s">
        <v>27</v>
      </c>
      <c r="M584" s="15" t="s">
        <v>27</v>
      </c>
      <c r="N584" s="15" t="s">
        <v>27</v>
      </c>
      <c r="P584" s="5">
        <v>-1.03</v>
      </c>
      <c r="Q584" s="15" t="s">
        <v>27</v>
      </c>
      <c r="S584" s="4" t="s">
        <v>2</v>
      </c>
    </row>
    <row r="585" spans="1:19" ht="36" x14ac:dyDescent="0.15">
      <c r="A585" s="1" t="s">
        <v>1334</v>
      </c>
      <c r="B585" s="12" t="s">
        <v>5</v>
      </c>
      <c r="C585" s="11" t="s">
        <v>1333</v>
      </c>
      <c r="D585" s="10">
        <f t="shared" si="32"/>
        <v>123.3</v>
      </c>
      <c r="E585" s="9">
        <f t="shared" si="33"/>
        <v>-94.42675159235668</v>
      </c>
      <c r="F585" s="8">
        <f t="shared" si="34"/>
        <v>-2.079258010118044</v>
      </c>
      <c r="G585" s="8">
        <f t="shared" si="35"/>
        <v>-3.9047619047619042</v>
      </c>
      <c r="H585" s="7" t="s">
        <v>1332</v>
      </c>
      <c r="I585" s="5">
        <v>4.0999999999999996</v>
      </c>
      <c r="J585" s="6">
        <v>123.3</v>
      </c>
      <c r="K585" s="6">
        <v>-51.6</v>
      </c>
      <c r="L585" s="6">
        <v>-59.3</v>
      </c>
      <c r="M585" s="5">
        <v>3.8</v>
      </c>
      <c r="N585" s="14">
        <v>0.628</v>
      </c>
      <c r="P585" s="5">
        <v>-2.52</v>
      </c>
      <c r="Q585" s="5">
        <v>-1.05</v>
      </c>
      <c r="S585" s="4" t="s">
        <v>2</v>
      </c>
    </row>
    <row r="586" spans="1:19" ht="60" x14ac:dyDescent="0.15">
      <c r="A586" s="1" t="s">
        <v>1331</v>
      </c>
      <c r="B586" s="12" t="s">
        <v>5</v>
      </c>
      <c r="C586" s="11" t="s">
        <v>1330</v>
      </c>
      <c r="D586" s="10">
        <f t="shared" si="32"/>
        <v>122.9</v>
      </c>
      <c r="E586" s="9" t="e">
        <f t="shared" si="33"/>
        <v>#DIV/0!</v>
      </c>
      <c r="F586" s="8">
        <f t="shared" si="34"/>
        <v>-1.6698369565217392</v>
      </c>
      <c r="G586" s="8">
        <f t="shared" si="35"/>
        <v>-2.9752066115702482</v>
      </c>
      <c r="H586" s="7" t="s">
        <v>1329</v>
      </c>
      <c r="I586" s="5">
        <v>1.8</v>
      </c>
      <c r="J586" s="6">
        <v>122.9</v>
      </c>
      <c r="K586" s="6">
        <v>-69.599999999999994</v>
      </c>
      <c r="L586" s="6">
        <v>-73.599999999999994</v>
      </c>
      <c r="M586" s="13">
        <v>0</v>
      </c>
      <c r="N586" s="13">
        <v>0</v>
      </c>
      <c r="P586" s="14">
        <v>-0.498</v>
      </c>
      <c r="Q586" s="14">
        <v>-0.60499999999999998</v>
      </c>
      <c r="S586" s="4" t="s">
        <v>2</v>
      </c>
    </row>
    <row r="587" spans="1:19" ht="48" x14ac:dyDescent="0.15">
      <c r="A587" s="1" t="s">
        <v>1328</v>
      </c>
      <c r="B587" s="12" t="s">
        <v>78</v>
      </c>
      <c r="C587" s="11" t="s">
        <v>1327</v>
      </c>
      <c r="D587" s="10">
        <f t="shared" si="32"/>
        <v>122.8</v>
      </c>
      <c r="E587" s="9" t="e">
        <f t="shared" si="33"/>
        <v>#VALUE!</v>
      </c>
      <c r="F587" s="8" t="e">
        <f t="shared" si="34"/>
        <v>#VALUE!</v>
      </c>
      <c r="G587" s="8" t="e">
        <f t="shared" si="35"/>
        <v>#VALUE!</v>
      </c>
      <c r="H587" s="7" t="s">
        <v>1326</v>
      </c>
      <c r="I587" s="5">
        <v>2.2000000000000002</v>
      </c>
      <c r="J587" s="6">
        <v>122.8</v>
      </c>
      <c r="K587" s="5">
        <v>5.56</v>
      </c>
      <c r="L587" s="15" t="s">
        <v>27</v>
      </c>
      <c r="M587" s="6">
        <v>25.5</v>
      </c>
      <c r="N587" s="15" t="s">
        <v>27</v>
      </c>
      <c r="P587" s="14">
        <v>3.4000000000000002E-2</v>
      </c>
      <c r="Q587" s="15" t="s">
        <v>27</v>
      </c>
      <c r="S587" s="4" t="s">
        <v>2</v>
      </c>
    </row>
    <row r="588" spans="1:19" ht="84" x14ac:dyDescent="0.15">
      <c r="A588" s="1" t="s">
        <v>1325</v>
      </c>
      <c r="B588" s="12" t="s">
        <v>78</v>
      </c>
      <c r="C588" s="11" t="s">
        <v>1324</v>
      </c>
      <c r="D588" s="10">
        <f t="shared" si="32"/>
        <v>122.5</v>
      </c>
      <c r="E588" s="9" t="e">
        <f t="shared" si="33"/>
        <v>#VALUE!</v>
      </c>
      <c r="F588" s="8" t="e">
        <f t="shared" si="34"/>
        <v>#VALUE!</v>
      </c>
      <c r="G588" s="8">
        <f t="shared" si="35"/>
        <v>-3.9963167587476978</v>
      </c>
      <c r="H588" s="7" t="s">
        <v>1323</v>
      </c>
      <c r="I588" s="5">
        <v>2.17</v>
      </c>
      <c r="J588" s="6">
        <v>122.5</v>
      </c>
      <c r="K588" s="6">
        <v>-51.2</v>
      </c>
      <c r="L588" s="15" t="s">
        <v>27</v>
      </c>
      <c r="M588" s="6">
        <v>18.899999999999999</v>
      </c>
      <c r="N588" s="6">
        <v>21.5</v>
      </c>
      <c r="P588" s="14">
        <v>-0.48199999999999998</v>
      </c>
      <c r="Q588" s="14">
        <v>-0.54300000000000004</v>
      </c>
      <c r="S588" s="4" t="s">
        <v>2</v>
      </c>
    </row>
    <row r="589" spans="1:19" ht="72" x14ac:dyDescent="0.15">
      <c r="A589" s="1" t="s">
        <v>1322</v>
      </c>
      <c r="B589" s="12" t="s">
        <v>5</v>
      </c>
      <c r="C589" s="11" t="s">
        <v>1321</v>
      </c>
      <c r="D589" s="10">
        <f t="shared" si="32"/>
        <v>121.4</v>
      </c>
      <c r="E589" s="9">
        <f t="shared" si="33"/>
        <v>-0.12987012987012989</v>
      </c>
      <c r="F589" s="8">
        <f t="shared" si="34"/>
        <v>-9.338461538461539</v>
      </c>
      <c r="G589" s="8">
        <f t="shared" si="35"/>
        <v>-2.7874564459930311</v>
      </c>
      <c r="H589" s="7" t="s">
        <v>1320</v>
      </c>
      <c r="I589" s="5">
        <v>8</v>
      </c>
      <c r="J589" s="6">
        <v>121.4</v>
      </c>
      <c r="K589" s="6">
        <v>-26.6</v>
      </c>
      <c r="L589" s="6">
        <v>-13</v>
      </c>
      <c r="M589" s="6">
        <v>80.2</v>
      </c>
      <c r="N589" s="6">
        <v>100.1</v>
      </c>
      <c r="P589" s="5">
        <v>-5.36</v>
      </c>
      <c r="Q589" s="5">
        <v>-2.87</v>
      </c>
      <c r="S589" s="4" t="s">
        <v>2</v>
      </c>
    </row>
    <row r="590" spans="1:19" ht="48" x14ac:dyDescent="0.15">
      <c r="A590" s="1" t="s">
        <v>1319</v>
      </c>
      <c r="B590" s="12" t="s">
        <v>5</v>
      </c>
      <c r="C590" s="11" t="s">
        <v>1318</v>
      </c>
      <c r="D590" s="10">
        <f t="shared" si="32"/>
        <v>120.6</v>
      </c>
      <c r="E590" s="9">
        <f t="shared" si="33"/>
        <v>3.6075949367088606E-2</v>
      </c>
      <c r="F590" s="8">
        <f t="shared" si="34"/>
        <v>42.315789473684205</v>
      </c>
      <c r="G590" s="8">
        <f t="shared" si="35"/>
        <v>-77.769230769230759</v>
      </c>
      <c r="H590" s="7" t="s">
        <v>1317</v>
      </c>
      <c r="I590" s="5">
        <v>10.11</v>
      </c>
      <c r="J590" s="6">
        <v>120.6</v>
      </c>
      <c r="K590" s="5">
        <v>-4.21</v>
      </c>
      <c r="L590" s="5">
        <v>2.85</v>
      </c>
      <c r="M590" s="6">
        <v>59.1</v>
      </c>
      <c r="N590" s="6">
        <v>79</v>
      </c>
      <c r="P590" s="5">
        <v>-4.3499999999999996</v>
      </c>
      <c r="Q590" s="14">
        <v>-0.13</v>
      </c>
      <c r="S590" s="4" t="s">
        <v>2</v>
      </c>
    </row>
    <row r="591" spans="1:19" ht="48" x14ac:dyDescent="0.15">
      <c r="A591" s="1" t="s">
        <v>1316</v>
      </c>
      <c r="B591" s="12" t="s">
        <v>5</v>
      </c>
      <c r="C591" s="11" t="s">
        <v>1315</v>
      </c>
      <c r="D591" s="10">
        <f t="shared" si="32"/>
        <v>120.4</v>
      </c>
      <c r="E591" s="9" t="e">
        <f t="shared" si="33"/>
        <v>#VALUE!</v>
      </c>
      <c r="F591" s="8" t="e">
        <f t="shared" si="34"/>
        <v>#VALUE!</v>
      </c>
      <c r="G591" s="8">
        <f t="shared" si="35"/>
        <v>-6.2210526315789476</v>
      </c>
      <c r="H591" s="7" t="s">
        <v>1314</v>
      </c>
      <c r="I591" s="5">
        <v>5.91</v>
      </c>
      <c r="J591" s="6">
        <v>120.4</v>
      </c>
      <c r="K591" s="13">
        <v>0</v>
      </c>
      <c r="L591" s="15" t="s">
        <v>27</v>
      </c>
      <c r="M591" s="13">
        <v>0</v>
      </c>
      <c r="N591" s="13">
        <v>0</v>
      </c>
      <c r="P591" s="5">
        <v>-1.2</v>
      </c>
      <c r="Q591" s="14">
        <v>-0.95</v>
      </c>
      <c r="S591" s="4" t="s">
        <v>2</v>
      </c>
    </row>
    <row r="592" spans="1:19" ht="48" x14ac:dyDescent="0.15">
      <c r="A592" s="1" t="s">
        <v>1313</v>
      </c>
      <c r="B592" s="12" t="s">
        <v>5</v>
      </c>
      <c r="C592" s="11" t="s">
        <v>1312</v>
      </c>
      <c r="D592" s="10">
        <f t="shared" si="32"/>
        <v>118.8</v>
      </c>
      <c r="E592" s="9" t="e">
        <f t="shared" si="33"/>
        <v>#DIV/0!</v>
      </c>
      <c r="F592" s="8">
        <f t="shared" si="34"/>
        <v>-3.7476340694006307</v>
      </c>
      <c r="G592" s="8">
        <f t="shared" si="35"/>
        <v>-5.1896551724137927</v>
      </c>
      <c r="H592" s="7" t="s">
        <v>1311</v>
      </c>
      <c r="I592" s="5">
        <v>6.02</v>
      </c>
      <c r="J592" s="6">
        <v>118.8</v>
      </c>
      <c r="K592" s="13">
        <v>0</v>
      </c>
      <c r="L592" s="6">
        <v>-31.7</v>
      </c>
      <c r="M592" s="13">
        <v>0</v>
      </c>
      <c r="N592" s="13">
        <v>0</v>
      </c>
      <c r="P592" s="5">
        <v>-1.36</v>
      </c>
      <c r="Q592" s="5">
        <v>-1.1599999999999999</v>
      </c>
      <c r="S592" s="4" t="s">
        <v>2</v>
      </c>
    </row>
    <row r="593" spans="1:19" ht="60" x14ac:dyDescent="0.15">
      <c r="A593" s="1" t="s">
        <v>1310</v>
      </c>
      <c r="B593" s="12" t="s">
        <v>5</v>
      </c>
      <c r="C593" s="11" t="s">
        <v>1309</v>
      </c>
      <c r="D593" s="10">
        <f t="shared" si="32"/>
        <v>118.3</v>
      </c>
      <c r="E593" s="9" t="e">
        <f t="shared" si="33"/>
        <v>#VALUE!</v>
      </c>
      <c r="F593" s="8" t="e">
        <f t="shared" si="34"/>
        <v>#VALUE!</v>
      </c>
      <c r="G593" s="8">
        <f t="shared" si="35"/>
        <v>-11.260273972602741</v>
      </c>
      <c r="H593" s="7" t="s">
        <v>1308</v>
      </c>
      <c r="I593" s="5">
        <v>4.1100000000000003</v>
      </c>
      <c r="J593" s="6">
        <v>118.3</v>
      </c>
      <c r="K593" s="13">
        <v>0</v>
      </c>
      <c r="L593" s="15" t="s">
        <v>27</v>
      </c>
      <c r="M593" s="13">
        <v>0</v>
      </c>
      <c r="N593" s="13">
        <v>0</v>
      </c>
      <c r="P593" s="14">
        <v>-0.34399999999999997</v>
      </c>
      <c r="Q593" s="14">
        <v>-0.36499999999999999</v>
      </c>
      <c r="S593" s="4" t="s">
        <v>2</v>
      </c>
    </row>
    <row r="594" spans="1:19" ht="24" x14ac:dyDescent="0.15">
      <c r="A594" s="1" t="s">
        <v>1307</v>
      </c>
      <c r="B594" s="12" t="s">
        <v>5</v>
      </c>
      <c r="C594" s="11" t="s">
        <v>1306</v>
      </c>
      <c r="D594" s="10">
        <f t="shared" si="32"/>
        <v>118.2</v>
      </c>
      <c r="E594" s="9" t="e">
        <f t="shared" si="33"/>
        <v>#DIV/0!</v>
      </c>
      <c r="F594" s="8">
        <f t="shared" si="34"/>
        <v>-0.82311977715877438</v>
      </c>
      <c r="G594" s="8">
        <f t="shared" si="35"/>
        <v>-1.8270270270270268</v>
      </c>
      <c r="H594" s="7" t="s">
        <v>1305</v>
      </c>
      <c r="I594" s="5">
        <v>3.38</v>
      </c>
      <c r="J594" s="6">
        <v>118.2</v>
      </c>
      <c r="K594" s="6">
        <v>-139.4</v>
      </c>
      <c r="L594" s="6">
        <v>-143.6</v>
      </c>
      <c r="M594" s="13">
        <v>0</v>
      </c>
      <c r="N594" s="13">
        <v>0</v>
      </c>
      <c r="P594" s="5">
        <v>-1.95</v>
      </c>
      <c r="Q594" s="5">
        <v>-1.85</v>
      </c>
      <c r="S594" s="4" t="s">
        <v>2</v>
      </c>
    </row>
    <row r="595" spans="1:19" ht="84" x14ac:dyDescent="0.15">
      <c r="A595" s="1" t="s">
        <v>1304</v>
      </c>
      <c r="B595" s="12" t="s">
        <v>5</v>
      </c>
      <c r="C595" s="11" t="s">
        <v>1303</v>
      </c>
      <c r="D595" s="10">
        <f t="shared" si="32"/>
        <v>116.1</v>
      </c>
      <c r="E595" s="9" t="e">
        <f t="shared" si="33"/>
        <v>#DIV/0!</v>
      </c>
      <c r="F595" s="8">
        <f t="shared" si="34"/>
        <v>-0.54277699859747541</v>
      </c>
      <c r="G595" s="8">
        <f t="shared" si="35"/>
        <v>-2.019047619047619</v>
      </c>
      <c r="H595" s="7" t="s">
        <v>1302</v>
      </c>
      <c r="I595" s="5">
        <v>4.24</v>
      </c>
      <c r="J595" s="6">
        <v>116.1</v>
      </c>
      <c r="K595" s="6">
        <v>-168</v>
      </c>
      <c r="L595" s="6">
        <v>-213.9</v>
      </c>
      <c r="M595" s="13">
        <v>0</v>
      </c>
      <c r="N595" s="13">
        <v>0</v>
      </c>
      <c r="P595" s="5">
        <v>-2.2400000000000002</v>
      </c>
      <c r="Q595" s="5">
        <v>-2.1</v>
      </c>
      <c r="S595" s="4" t="s">
        <v>2</v>
      </c>
    </row>
    <row r="596" spans="1:19" ht="60" x14ac:dyDescent="0.15">
      <c r="A596" s="1" t="s">
        <v>1301</v>
      </c>
      <c r="B596" s="12" t="s">
        <v>78</v>
      </c>
      <c r="C596" s="11" t="s">
        <v>1300</v>
      </c>
      <c r="D596" s="10">
        <f t="shared" si="32"/>
        <v>115.4</v>
      </c>
      <c r="E596" s="9" t="e">
        <f t="shared" si="33"/>
        <v>#VALUE!</v>
      </c>
      <c r="F596" s="8" t="e">
        <f t="shared" si="34"/>
        <v>#VALUE!</v>
      </c>
      <c r="G596" s="8">
        <f t="shared" si="35"/>
        <v>-4.5166666666666666</v>
      </c>
      <c r="H596" s="7" t="s">
        <v>1299</v>
      </c>
      <c r="I596" s="5">
        <v>2.71</v>
      </c>
      <c r="J596" s="6">
        <v>115.4</v>
      </c>
      <c r="K596" s="6">
        <v>-10.8</v>
      </c>
      <c r="L596" s="15" t="s">
        <v>27</v>
      </c>
      <c r="M596" s="14">
        <v>0.124</v>
      </c>
      <c r="N596" s="14">
        <v>1.0999999999999999E-2</v>
      </c>
      <c r="P596" s="14">
        <v>-0.24399999999999999</v>
      </c>
      <c r="Q596" s="14">
        <v>-0.6</v>
      </c>
      <c r="S596" s="4" t="s">
        <v>2</v>
      </c>
    </row>
    <row r="597" spans="1:19" ht="84" x14ac:dyDescent="0.15">
      <c r="A597" s="1" t="s">
        <v>1298</v>
      </c>
      <c r="B597" s="12" t="s">
        <v>5</v>
      </c>
      <c r="C597" s="11" t="s">
        <v>1297</v>
      </c>
      <c r="D597" s="10">
        <f t="shared" si="32"/>
        <v>114.8</v>
      </c>
      <c r="E597" s="9">
        <f t="shared" si="33"/>
        <v>-1.6126255380200859E-2</v>
      </c>
      <c r="F597" s="8">
        <f t="shared" si="34"/>
        <v>-20.427046263345193</v>
      </c>
      <c r="G597" s="8">
        <f t="shared" si="35"/>
        <v>-132.27272727272728</v>
      </c>
      <c r="H597" s="7" t="s">
        <v>1296</v>
      </c>
      <c r="I597" s="5">
        <v>29.1</v>
      </c>
      <c r="J597" s="6">
        <v>114.8</v>
      </c>
      <c r="K597" s="6">
        <v>-46.8</v>
      </c>
      <c r="L597" s="5">
        <v>-5.62</v>
      </c>
      <c r="M597" s="6">
        <v>315.5</v>
      </c>
      <c r="N597" s="6">
        <v>348.5</v>
      </c>
      <c r="P597" s="5">
        <v>-1.4</v>
      </c>
      <c r="Q597" s="14">
        <v>-0.22</v>
      </c>
      <c r="S597" s="4" t="s">
        <v>2</v>
      </c>
    </row>
    <row r="598" spans="1:19" ht="108" x14ac:dyDescent="0.15">
      <c r="A598" s="1" t="s">
        <v>1295</v>
      </c>
      <c r="B598" s="12" t="s">
        <v>5</v>
      </c>
      <c r="C598" s="11" t="s">
        <v>1294</v>
      </c>
      <c r="D598" s="10">
        <f t="shared" si="32"/>
        <v>113.4</v>
      </c>
      <c r="E598" s="9">
        <f t="shared" si="33"/>
        <v>8.7478559176672382E-2</v>
      </c>
      <c r="F598" s="8">
        <f t="shared" si="34"/>
        <v>11.117647058823531</v>
      </c>
      <c r="G598" s="8">
        <f t="shared" si="35"/>
        <v>-130.4</v>
      </c>
      <c r="H598" s="7" t="s">
        <v>1293</v>
      </c>
      <c r="I598" s="14">
        <v>0.65200000000000002</v>
      </c>
      <c r="J598" s="6">
        <v>113.4</v>
      </c>
      <c r="K598" s="6">
        <v>10.9</v>
      </c>
      <c r="L598" s="6">
        <v>10.199999999999999</v>
      </c>
      <c r="M598" s="6">
        <v>133.1</v>
      </c>
      <c r="N598" s="6">
        <v>116.6</v>
      </c>
      <c r="P598" s="14">
        <v>1.0999999999999999E-2</v>
      </c>
      <c r="Q598" s="14">
        <v>-5.0000000000000001E-3</v>
      </c>
      <c r="S598" s="4" t="s">
        <v>2</v>
      </c>
    </row>
    <row r="599" spans="1:19" ht="60" x14ac:dyDescent="0.15">
      <c r="A599" s="1" t="s">
        <v>1292</v>
      </c>
      <c r="B599" s="12" t="s">
        <v>5</v>
      </c>
      <c r="C599" s="11" t="s">
        <v>1291</v>
      </c>
      <c r="D599" s="10">
        <f t="shared" si="32"/>
        <v>112.6</v>
      </c>
      <c r="E599" s="9" t="e">
        <f t="shared" si="33"/>
        <v>#DIV/0!</v>
      </c>
      <c r="F599" s="8">
        <f t="shared" si="34"/>
        <v>-2.4801762114537445</v>
      </c>
      <c r="G599" s="8">
        <f t="shared" si="35"/>
        <v>-6.3249211356466875</v>
      </c>
      <c r="H599" s="7" t="s">
        <v>1290</v>
      </c>
      <c r="I599" s="5">
        <v>4.01</v>
      </c>
      <c r="J599" s="6">
        <v>112.6</v>
      </c>
      <c r="K599" s="6">
        <v>15.1</v>
      </c>
      <c r="L599" s="6">
        <v>-45.4</v>
      </c>
      <c r="M599" s="6">
        <v>70</v>
      </c>
      <c r="N599" s="13">
        <v>0</v>
      </c>
      <c r="P599" s="14">
        <v>0.378</v>
      </c>
      <c r="Q599" s="14">
        <v>-0.63400000000000001</v>
      </c>
      <c r="S599" s="4" t="s">
        <v>2</v>
      </c>
    </row>
    <row r="600" spans="1:19" ht="24" x14ac:dyDescent="0.15">
      <c r="A600" s="1" t="s">
        <v>1289</v>
      </c>
      <c r="B600" s="12" t="s">
        <v>78</v>
      </c>
      <c r="C600" s="11" t="s">
        <v>1288</v>
      </c>
      <c r="D600" s="10">
        <f t="shared" si="32"/>
        <v>112.1</v>
      </c>
      <c r="E600" s="9" t="e">
        <f t="shared" si="33"/>
        <v>#VALUE!</v>
      </c>
      <c r="F600" s="8" t="e">
        <f t="shared" si="34"/>
        <v>#VALUE!</v>
      </c>
      <c r="G600" s="8">
        <f t="shared" si="35"/>
        <v>148</v>
      </c>
      <c r="H600" s="7" t="s">
        <v>1287</v>
      </c>
      <c r="I600" s="5">
        <v>2.96</v>
      </c>
      <c r="J600" s="6">
        <v>112.1</v>
      </c>
      <c r="K600" s="5">
        <v>-1.99</v>
      </c>
      <c r="L600" s="15" t="s">
        <v>27</v>
      </c>
      <c r="M600" s="5">
        <v>5.16</v>
      </c>
      <c r="N600" s="5">
        <v>9.33</v>
      </c>
      <c r="P600" s="14">
        <v>-5.6000000000000001E-2</v>
      </c>
      <c r="Q600" s="14">
        <v>0.02</v>
      </c>
      <c r="S600" s="4" t="s">
        <v>2</v>
      </c>
    </row>
    <row r="601" spans="1:19" ht="48" x14ac:dyDescent="0.15">
      <c r="A601" s="1" t="s">
        <v>1286</v>
      </c>
      <c r="B601" s="12" t="s">
        <v>5</v>
      </c>
      <c r="C601" s="11" t="s">
        <v>1285</v>
      </c>
      <c r="D601" s="10">
        <f t="shared" si="32"/>
        <v>111.5</v>
      </c>
      <c r="E601" s="9" t="e">
        <f t="shared" si="33"/>
        <v>#VALUE!</v>
      </c>
      <c r="F601" s="8" t="e">
        <f t="shared" si="34"/>
        <v>#VALUE!</v>
      </c>
      <c r="G601" s="8">
        <f t="shared" si="35"/>
        <v>-5.859154929577465</v>
      </c>
      <c r="H601" s="7" t="s">
        <v>1284</v>
      </c>
      <c r="I601" s="5">
        <v>8.32</v>
      </c>
      <c r="J601" s="6">
        <v>111.5</v>
      </c>
      <c r="K601" s="6">
        <v>-19.600000000000001</v>
      </c>
      <c r="L601" s="15" t="s">
        <v>27</v>
      </c>
      <c r="M601" s="13">
        <v>0</v>
      </c>
      <c r="N601" s="13">
        <v>0</v>
      </c>
      <c r="P601" s="5">
        <v>-1.46</v>
      </c>
      <c r="Q601" s="5">
        <v>-1.42</v>
      </c>
      <c r="S601" s="4" t="s">
        <v>2</v>
      </c>
    </row>
    <row r="602" spans="1:19" ht="84" x14ac:dyDescent="0.15">
      <c r="A602" s="1" t="s">
        <v>1283</v>
      </c>
      <c r="B602" s="12" t="s">
        <v>5</v>
      </c>
      <c r="C602" s="11" t="s">
        <v>1282</v>
      </c>
      <c r="D602" s="10">
        <f t="shared" ref="D602:D665" si="36">J602</f>
        <v>110.6</v>
      </c>
      <c r="E602" s="9">
        <f t="shared" ref="E602:E665" si="37">L602/N602</f>
        <v>5.5844155844155849E-2</v>
      </c>
      <c r="F602" s="8">
        <f t="shared" ref="F602:F665" si="38">J602/L602</f>
        <v>17.147286821705425</v>
      </c>
      <c r="G602" s="8">
        <f t="shared" ref="G602:G665" si="39">I602/Q602</f>
        <v>55.5</v>
      </c>
      <c r="H602" s="7" t="s">
        <v>1281</v>
      </c>
      <c r="I602" s="5">
        <v>9.99</v>
      </c>
      <c r="J602" s="6">
        <v>110.6</v>
      </c>
      <c r="K602" s="5">
        <v>-5.57</v>
      </c>
      <c r="L602" s="5">
        <v>6.45</v>
      </c>
      <c r="M602" s="6">
        <v>112.8</v>
      </c>
      <c r="N602" s="6">
        <v>115.5</v>
      </c>
      <c r="P602" s="14">
        <v>-0.99</v>
      </c>
      <c r="Q602" s="14">
        <v>0.18</v>
      </c>
      <c r="S602" s="4" t="s">
        <v>2</v>
      </c>
    </row>
    <row r="603" spans="1:19" ht="84" x14ac:dyDescent="0.15">
      <c r="A603" s="1" t="s">
        <v>1280</v>
      </c>
      <c r="B603" s="12" t="s">
        <v>5</v>
      </c>
      <c r="C603" s="11" t="s">
        <v>1279</v>
      </c>
      <c r="D603" s="10">
        <f t="shared" si="36"/>
        <v>109.4</v>
      </c>
      <c r="E603" s="9">
        <f t="shared" si="37"/>
        <v>-20740</v>
      </c>
      <c r="F603" s="8">
        <f t="shared" si="38"/>
        <v>-0.52748312439729994</v>
      </c>
      <c r="G603" s="8">
        <f t="shared" si="39"/>
        <v>-1.3427947598253274</v>
      </c>
      <c r="H603" s="7" t="s">
        <v>1278</v>
      </c>
      <c r="I603" s="5">
        <v>1.23</v>
      </c>
      <c r="J603" s="6">
        <v>109.4</v>
      </c>
      <c r="K603" s="6">
        <v>-212.5</v>
      </c>
      <c r="L603" s="6">
        <v>-207.4</v>
      </c>
      <c r="M603" s="13">
        <v>0</v>
      </c>
      <c r="N603" s="14">
        <v>0.01</v>
      </c>
      <c r="P603" s="14">
        <v>-0.97799999999999998</v>
      </c>
      <c r="Q603" s="14">
        <v>-0.91600000000000004</v>
      </c>
      <c r="S603" s="4" t="s">
        <v>2</v>
      </c>
    </row>
    <row r="604" spans="1:19" ht="36" x14ac:dyDescent="0.15">
      <c r="A604" s="1" t="s">
        <v>1277</v>
      </c>
      <c r="B604" s="12" t="s">
        <v>1276</v>
      </c>
      <c r="C604" s="11" t="s">
        <v>1275</v>
      </c>
      <c r="D604" s="10">
        <f t="shared" si="36"/>
        <v>109.1</v>
      </c>
      <c r="E604" s="9" t="e">
        <f t="shared" si="37"/>
        <v>#VALUE!</v>
      </c>
      <c r="F604" s="8" t="e">
        <f t="shared" si="38"/>
        <v>#VALUE!</v>
      </c>
      <c r="G604" s="8" t="e">
        <f t="shared" si="39"/>
        <v>#VALUE!</v>
      </c>
      <c r="H604" s="7" t="s">
        <v>1274</v>
      </c>
      <c r="I604" s="5">
        <v>4</v>
      </c>
      <c r="J604" s="6">
        <v>109.1</v>
      </c>
      <c r="K604" s="5">
        <v>-3.94</v>
      </c>
      <c r="L604" s="15" t="s">
        <v>27</v>
      </c>
      <c r="M604" s="15" t="s">
        <v>27</v>
      </c>
      <c r="N604" s="15" t="s">
        <v>27</v>
      </c>
      <c r="P604" s="14">
        <v>-0.14599999999999999</v>
      </c>
      <c r="Q604" s="15" t="s">
        <v>27</v>
      </c>
      <c r="S604" s="4" t="s">
        <v>2</v>
      </c>
    </row>
    <row r="605" spans="1:19" ht="60" x14ac:dyDescent="0.15">
      <c r="A605" s="1" t="s">
        <v>1273</v>
      </c>
      <c r="B605" s="12" t="s">
        <v>9</v>
      </c>
      <c r="C605" s="11" t="s">
        <v>1272</v>
      </c>
      <c r="D605" s="10">
        <f t="shared" si="36"/>
        <v>109</v>
      </c>
      <c r="E605" s="9" t="e">
        <f t="shared" si="37"/>
        <v>#DIV/0!</v>
      </c>
      <c r="F605" s="8">
        <f t="shared" si="38"/>
        <v>-0.89344262295081966</v>
      </c>
      <c r="G605" s="8">
        <f t="shared" si="39"/>
        <v>-2.5782608695652174</v>
      </c>
      <c r="H605" s="7" t="s">
        <v>1271</v>
      </c>
      <c r="I605" s="5">
        <v>5.93</v>
      </c>
      <c r="J605" s="6">
        <v>109</v>
      </c>
      <c r="K605" s="6">
        <v>-98.7</v>
      </c>
      <c r="L605" s="6">
        <v>-122</v>
      </c>
      <c r="M605" s="15" t="s">
        <v>27</v>
      </c>
      <c r="N605" s="13">
        <v>0</v>
      </c>
      <c r="P605" s="5">
        <v>-3.97</v>
      </c>
      <c r="Q605" s="5">
        <v>-2.2999999999999998</v>
      </c>
      <c r="S605" s="4" t="s">
        <v>2</v>
      </c>
    </row>
    <row r="606" spans="1:19" ht="96" x14ac:dyDescent="0.15">
      <c r="A606" s="1" t="s">
        <v>1270</v>
      </c>
      <c r="B606" s="12" t="s">
        <v>5</v>
      </c>
      <c r="C606" s="11" t="s">
        <v>1269</v>
      </c>
      <c r="D606" s="10">
        <f t="shared" si="36"/>
        <v>108.6</v>
      </c>
      <c r="E606" s="9">
        <f t="shared" si="37"/>
        <v>-46.992481203007515</v>
      </c>
      <c r="F606" s="8">
        <f t="shared" si="38"/>
        <v>-1.7375999999999998</v>
      </c>
      <c r="G606" s="8">
        <f t="shared" si="39"/>
        <v>-0.39277108433734936</v>
      </c>
      <c r="H606" s="7" t="s">
        <v>1268</v>
      </c>
      <c r="I606" s="5">
        <v>1.63</v>
      </c>
      <c r="J606" s="6">
        <v>108.6</v>
      </c>
      <c r="K606" s="6">
        <v>-50.1</v>
      </c>
      <c r="L606" s="6">
        <v>-62.5</v>
      </c>
      <c r="M606" s="14">
        <v>0.752</v>
      </c>
      <c r="N606" s="5">
        <v>1.33</v>
      </c>
      <c r="P606" s="5">
        <v>-9.09</v>
      </c>
      <c r="Q606" s="5">
        <v>-4.1500000000000004</v>
      </c>
      <c r="S606" s="4" t="s">
        <v>2</v>
      </c>
    </row>
    <row r="607" spans="1:19" ht="48" x14ac:dyDescent="0.15">
      <c r="A607" s="1" t="s">
        <v>1267</v>
      </c>
      <c r="B607" s="12" t="s">
        <v>5</v>
      </c>
      <c r="C607" s="11" t="s">
        <v>1266</v>
      </c>
      <c r="D607" s="10">
        <f t="shared" si="36"/>
        <v>108.3</v>
      </c>
      <c r="E607" s="9" t="e">
        <f t="shared" si="37"/>
        <v>#VALUE!</v>
      </c>
      <c r="F607" s="8" t="e">
        <f t="shared" si="38"/>
        <v>#VALUE!</v>
      </c>
      <c r="G607" s="8" t="e">
        <f t="shared" si="39"/>
        <v>#VALUE!</v>
      </c>
      <c r="H607" s="7" t="s">
        <v>1265</v>
      </c>
      <c r="I607" s="5">
        <v>32.090000000000003</v>
      </c>
      <c r="J607" s="6">
        <v>108.3</v>
      </c>
      <c r="K607" s="6">
        <v>12</v>
      </c>
      <c r="L607" s="15" t="s">
        <v>27</v>
      </c>
      <c r="M607" s="6">
        <v>70.2</v>
      </c>
      <c r="N607" s="15" t="s">
        <v>27</v>
      </c>
      <c r="P607" s="5">
        <v>3.32</v>
      </c>
      <c r="Q607" s="15" t="s">
        <v>27</v>
      </c>
      <c r="S607" s="4" t="s">
        <v>2</v>
      </c>
    </row>
    <row r="608" spans="1:19" ht="24" x14ac:dyDescent="0.15">
      <c r="A608" s="1" t="s">
        <v>1264</v>
      </c>
      <c r="B608" s="12" t="s">
        <v>5</v>
      </c>
      <c r="C608" s="11" t="s">
        <v>1263</v>
      </c>
      <c r="D608" s="10">
        <f t="shared" si="36"/>
        <v>108.2</v>
      </c>
      <c r="E608" s="9" t="e">
        <f t="shared" si="37"/>
        <v>#VALUE!</v>
      </c>
      <c r="F608" s="8" t="e">
        <f t="shared" si="38"/>
        <v>#VALUE!</v>
      </c>
      <c r="G608" s="8">
        <f t="shared" si="39"/>
        <v>-20.833333333333336</v>
      </c>
      <c r="H608" s="7" t="s">
        <v>1262</v>
      </c>
      <c r="I608" s="5">
        <v>1.25</v>
      </c>
      <c r="J608" s="6">
        <v>108.2</v>
      </c>
      <c r="K608" s="13">
        <v>0</v>
      </c>
      <c r="L608" s="15" t="s">
        <v>27</v>
      </c>
      <c r="M608" s="13">
        <v>0</v>
      </c>
      <c r="N608" s="6">
        <v>35.6</v>
      </c>
      <c r="P608" s="14">
        <v>-0.374</v>
      </c>
      <c r="Q608" s="14">
        <v>-0.06</v>
      </c>
      <c r="S608" s="4" t="s">
        <v>2</v>
      </c>
    </row>
    <row r="609" spans="1:19" ht="84" x14ac:dyDescent="0.15">
      <c r="A609" s="1" t="s">
        <v>1261</v>
      </c>
      <c r="B609" s="12" t="s">
        <v>5</v>
      </c>
      <c r="C609" s="11" t="s">
        <v>1260</v>
      </c>
      <c r="D609" s="10">
        <f t="shared" si="36"/>
        <v>108.1</v>
      </c>
      <c r="E609" s="9" t="e">
        <f t="shared" si="37"/>
        <v>#VALUE!</v>
      </c>
      <c r="F609" s="8" t="e">
        <f t="shared" si="38"/>
        <v>#VALUE!</v>
      </c>
      <c r="G609" s="8">
        <f t="shared" si="39"/>
        <v>-4.5818181818181811</v>
      </c>
      <c r="H609" s="7" t="s">
        <v>1259</v>
      </c>
      <c r="I609" s="5">
        <v>2.52</v>
      </c>
      <c r="J609" s="6">
        <v>108.1</v>
      </c>
      <c r="K609" s="6">
        <v>-65.7</v>
      </c>
      <c r="L609" s="15" t="s">
        <v>27</v>
      </c>
      <c r="M609" s="6">
        <v>15.7</v>
      </c>
      <c r="N609" s="5">
        <v>6.84</v>
      </c>
      <c r="P609" s="5">
        <v>-1.23</v>
      </c>
      <c r="Q609" s="14">
        <v>-0.55000000000000004</v>
      </c>
      <c r="S609" s="4" t="s">
        <v>2</v>
      </c>
    </row>
    <row r="610" spans="1:19" ht="36" x14ac:dyDescent="0.15">
      <c r="A610" s="1" t="s">
        <v>1258</v>
      </c>
      <c r="B610" s="12" t="s">
        <v>5</v>
      </c>
      <c r="C610" s="11" t="s">
        <v>1257</v>
      </c>
      <c r="D610" s="10">
        <f t="shared" si="36"/>
        <v>107.8</v>
      </c>
      <c r="E610" s="9">
        <f t="shared" si="37"/>
        <v>-6.2142857142857144</v>
      </c>
      <c r="F610" s="8">
        <f t="shared" si="38"/>
        <v>-0.95313881520778077</v>
      </c>
      <c r="G610" s="8">
        <f t="shared" si="39"/>
        <v>-2.2807017543859653</v>
      </c>
      <c r="H610" s="7" t="s">
        <v>1256</v>
      </c>
      <c r="I610" s="5">
        <v>2.6</v>
      </c>
      <c r="J610" s="6">
        <v>107.8</v>
      </c>
      <c r="K610" s="6">
        <v>-113.8</v>
      </c>
      <c r="L610" s="6">
        <v>-113.1</v>
      </c>
      <c r="M610" s="6">
        <v>46.4</v>
      </c>
      <c r="N610" s="6">
        <v>18.2</v>
      </c>
      <c r="P610" s="5">
        <v>-2.35</v>
      </c>
      <c r="Q610" s="5">
        <v>-1.1399999999999999</v>
      </c>
      <c r="S610" s="4" t="s">
        <v>2</v>
      </c>
    </row>
    <row r="611" spans="1:19" ht="60" x14ac:dyDescent="0.15">
      <c r="A611" s="1" t="s">
        <v>1255</v>
      </c>
      <c r="B611" s="12" t="s">
        <v>5</v>
      </c>
      <c r="C611" s="11" t="s">
        <v>1254</v>
      </c>
      <c r="D611" s="10">
        <f t="shared" si="36"/>
        <v>107.5</v>
      </c>
      <c r="E611" s="9">
        <f t="shared" si="37"/>
        <v>-2.9320388349514563</v>
      </c>
      <c r="F611" s="8">
        <f t="shared" si="38"/>
        <v>-1.186534216335541</v>
      </c>
      <c r="G611" s="8">
        <f t="shared" si="39"/>
        <v>-3.6640625000000004</v>
      </c>
      <c r="H611" s="7" t="s">
        <v>1253</v>
      </c>
      <c r="I611" s="5">
        <v>4.6900000000000004</v>
      </c>
      <c r="J611" s="6">
        <v>107.5</v>
      </c>
      <c r="K611" s="6">
        <v>-83.2</v>
      </c>
      <c r="L611" s="6">
        <v>-90.6</v>
      </c>
      <c r="M611" s="6">
        <v>24.5</v>
      </c>
      <c r="N611" s="6">
        <v>30.9</v>
      </c>
      <c r="P611" s="5">
        <v>-1.1499999999999999</v>
      </c>
      <c r="Q611" s="5">
        <v>-1.28</v>
      </c>
      <c r="S611" s="4" t="s">
        <v>2</v>
      </c>
    </row>
    <row r="612" spans="1:19" ht="72" x14ac:dyDescent="0.15">
      <c r="A612" s="1" t="s">
        <v>1252</v>
      </c>
      <c r="B612" s="12" t="s">
        <v>5</v>
      </c>
      <c r="C612" s="11" t="s">
        <v>1251</v>
      </c>
      <c r="D612" s="10">
        <f t="shared" si="36"/>
        <v>104.5</v>
      </c>
      <c r="E612" s="9" t="e">
        <f t="shared" si="37"/>
        <v>#VALUE!</v>
      </c>
      <c r="F612" s="8" t="e">
        <f t="shared" si="38"/>
        <v>#VALUE!</v>
      </c>
      <c r="G612" s="8" t="e">
        <f t="shared" si="39"/>
        <v>#VALUE!</v>
      </c>
      <c r="H612" s="7" t="s">
        <v>1250</v>
      </c>
      <c r="I612" s="5">
        <v>106.35</v>
      </c>
      <c r="J612" s="6">
        <v>104.5</v>
      </c>
      <c r="K612" s="6">
        <v>-49.5</v>
      </c>
      <c r="L612" s="15" t="s">
        <v>27</v>
      </c>
      <c r="M612" s="14">
        <v>0.69699999999999995</v>
      </c>
      <c r="N612" s="13">
        <v>0</v>
      </c>
      <c r="P612" s="6">
        <v>-82.5</v>
      </c>
      <c r="Q612" s="15" t="s">
        <v>27</v>
      </c>
      <c r="S612" s="4" t="s">
        <v>2</v>
      </c>
    </row>
    <row r="613" spans="1:19" ht="60" x14ac:dyDescent="0.15">
      <c r="A613" s="1" t="s">
        <v>1249</v>
      </c>
      <c r="B613" s="12" t="s">
        <v>9</v>
      </c>
      <c r="C613" s="11" t="s">
        <v>1248</v>
      </c>
      <c r="D613" s="10">
        <f t="shared" si="36"/>
        <v>103.2</v>
      </c>
      <c r="E613" s="9" t="e">
        <f t="shared" si="37"/>
        <v>#VALUE!</v>
      </c>
      <c r="F613" s="8" t="e">
        <f t="shared" si="38"/>
        <v>#VALUE!</v>
      </c>
      <c r="G613" s="8">
        <f t="shared" si="39"/>
        <v>-3.9047619047619042</v>
      </c>
      <c r="H613" s="7" t="s">
        <v>1247</v>
      </c>
      <c r="I613" s="5">
        <v>2.0499999999999998</v>
      </c>
      <c r="J613" s="6">
        <v>103.2</v>
      </c>
      <c r="K613" s="6">
        <v>-25.4</v>
      </c>
      <c r="L613" s="15" t="s">
        <v>27</v>
      </c>
      <c r="M613" s="13">
        <v>0</v>
      </c>
      <c r="N613" s="13">
        <v>0</v>
      </c>
      <c r="P613" s="14">
        <v>-0.66300000000000003</v>
      </c>
      <c r="Q613" s="14">
        <v>-0.52500000000000002</v>
      </c>
      <c r="S613" s="4" t="s">
        <v>2</v>
      </c>
    </row>
    <row r="614" spans="1:19" ht="48" x14ac:dyDescent="0.15">
      <c r="A614" s="1" t="s">
        <v>1246</v>
      </c>
      <c r="B614" s="12" t="s">
        <v>5</v>
      </c>
      <c r="C614" s="11" t="s">
        <v>1245</v>
      </c>
      <c r="D614" s="10">
        <f t="shared" si="36"/>
        <v>102.3</v>
      </c>
      <c r="E614" s="9" t="e">
        <f t="shared" si="37"/>
        <v>#VALUE!</v>
      </c>
      <c r="F614" s="8" t="e">
        <f t="shared" si="38"/>
        <v>#VALUE!</v>
      </c>
      <c r="G614" s="8">
        <f t="shared" si="39"/>
        <v>-1.3229357798165138</v>
      </c>
      <c r="H614" s="7" t="s">
        <v>1244</v>
      </c>
      <c r="I614" s="5">
        <v>14.42</v>
      </c>
      <c r="J614" s="6">
        <v>102.3</v>
      </c>
      <c r="K614" s="6">
        <v>-56.5</v>
      </c>
      <c r="L614" s="15" t="s">
        <v>27</v>
      </c>
      <c r="M614" s="15" t="s">
        <v>27</v>
      </c>
      <c r="N614" s="13">
        <v>0</v>
      </c>
      <c r="P614" s="6">
        <v>-11.4</v>
      </c>
      <c r="Q614" s="6">
        <v>-10.9</v>
      </c>
      <c r="S614" s="4" t="s">
        <v>2</v>
      </c>
    </row>
    <row r="615" spans="1:19" ht="60" x14ac:dyDescent="0.15">
      <c r="A615" s="1" t="s">
        <v>1243</v>
      </c>
      <c r="B615" s="12" t="s">
        <v>5</v>
      </c>
      <c r="C615" s="11" t="s">
        <v>1242</v>
      </c>
      <c r="D615" s="10">
        <f t="shared" si="36"/>
        <v>101.1</v>
      </c>
      <c r="E615" s="9" t="e">
        <f t="shared" si="37"/>
        <v>#VALUE!</v>
      </c>
      <c r="F615" s="8" t="e">
        <f t="shared" si="38"/>
        <v>#VALUE!</v>
      </c>
      <c r="G615" s="8">
        <f t="shared" si="39"/>
        <v>-2.0081300813008132</v>
      </c>
      <c r="H615" s="7" t="s">
        <v>1241</v>
      </c>
      <c r="I615" s="5">
        <v>2.4700000000000002</v>
      </c>
      <c r="J615" s="6">
        <v>101.1</v>
      </c>
      <c r="K615" s="6">
        <v>-117</v>
      </c>
      <c r="L615" s="15" t="s">
        <v>27</v>
      </c>
      <c r="M615" s="6">
        <v>30.1</v>
      </c>
      <c r="N615" s="6">
        <v>13.1</v>
      </c>
      <c r="P615" s="5">
        <v>-1.67</v>
      </c>
      <c r="Q615" s="5">
        <v>-1.23</v>
      </c>
      <c r="S615" s="4" t="s">
        <v>2</v>
      </c>
    </row>
    <row r="616" spans="1:19" ht="48" x14ac:dyDescent="0.15">
      <c r="A616" s="1" t="s">
        <v>1240</v>
      </c>
      <c r="B616" s="12" t="s">
        <v>5</v>
      </c>
      <c r="C616" s="11" t="s">
        <v>1239</v>
      </c>
      <c r="D616" s="10">
        <f t="shared" si="36"/>
        <v>100.5</v>
      </c>
      <c r="E616" s="9">
        <f t="shared" si="37"/>
        <v>-7.6190476190476197E-2</v>
      </c>
      <c r="F616" s="8">
        <f t="shared" si="38"/>
        <v>-25.125</v>
      </c>
      <c r="G616" s="8">
        <f t="shared" si="39"/>
        <v>15.12087912087912</v>
      </c>
      <c r="H616" s="7" t="s">
        <v>1238</v>
      </c>
      <c r="I616" s="5">
        <v>13.76</v>
      </c>
      <c r="J616" s="6">
        <v>100.5</v>
      </c>
      <c r="K616" s="6">
        <v>29.9</v>
      </c>
      <c r="L616" s="5">
        <v>-4</v>
      </c>
      <c r="M616" s="6">
        <v>151.9</v>
      </c>
      <c r="N616" s="6">
        <v>52.5</v>
      </c>
      <c r="P616" s="5">
        <v>1.97</v>
      </c>
      <c r="Q616" s="14">
        <v>0.91</v>
      </c>
      <c r="S616" s="4" t="s">
        <v>2</v>
      </c>
    </row>
    <row r="617" spans="1:19" ht="108" x14ac:dyDescent="0.15">
      <c r="A617" s="1" t="s">
        <v>1237</v>
      </c>
      <c r="B617" s="12" t="s">
        <v>5</v>
      </c>
      <c r="C617" s="11" t="s">
        <v>1236</v>
      </c>
      <c r="D617" s="10">
        <f t="shared" si="36"/>
        <v>100.1</v>
      </c>
      <c r="E617" s="9" t="e">
        <f t="shared" si="37"/>
        <v>#VALUE!</v>
      </c>
      <c r="F617" s="8" t="e">
        <f t="shared" si="38"/>
        <v>#VALUE!</v>
      </c>
      <c r="G617" s="8">
        <f t="shared" si="39"/>
        <v>-1.331168831168831</v>
      </c>
      <c r="H617" s="7" t="s">
        <v>1235</v>
      </c>
      <c r="I617" s="5">
        <v>2.0499999999999998</v>
      </c>
      <c r="J617" s="6">
        <v>100.1</v>
      </c>
      <c r="K617" s="6">
        <v>-88.2</v>
      </c>
      <c r="L617" s="15" t="s">
        <v>27</v>
      </c>
      <c r="M617" s="14">
        <v>0.182</v>
      </c>
      <c r="N617" s="5">
        <v>1.2</v>
      </c>
      <c r="P617" s="5">
        <v>-2.78</v>
      </c>
      <c r="Q617" s="5">
        <v>-1.54</v>
      </c>
      <c r="S617" s="4" t="s">
        <v>2</v>
      </c>
    </row>
    <row r="618" spans="1:19" ht="48" x14ac:dyDescent="0.15">
      <c r="A618" s="1" t="s">
        <v>1234</v>
      </c>
      <c r="B618" s="12" t="s">
        <v>5</v>
      </c>
      <c r="C618" s="11" t="s">
        <v>1233</v>
      </c>
      <c r="D618" s="10">
        <f t="shared" si="36"/>
        <v>99.8</v>
      </c>
      <c r="E618" s="9" t="e">
        <f t="shared" si="37"/>
        <v>#VALUE!</v>
      </c>
      <c r="F618" s="8" t="e">
        <f t="shared" si="38"/>
        <v>#VALUE!</v>
      </c>
      <c r="G618" s="8">
        <f t="shared" si="39"/>
        <v>-3.9444444444444442</v>
      </c>
      <c r="H618" s="7" t="s">
        <v>1232</v>
      </c>
      <c r="I618" s="5">
        <v>1.42</v>
      </c>
      <c r="J618" s="6">
        <v>99.8</v>
      </c>
      <c r="K618" s="6">
        <v>-26.8</v>
      </c>
      <c r="L618" s="15" t="s">
        <v>27</v>
      </c>
      <c r="M618" s="15" t="s">
        <v>27</v>
      </c>
      <c r="N618" s="13">
        <v>0</v>
      </c>
      <c r="P618" s="14">
        <v>-0.44700000000000001</v>
      </c>
      <c r="Q618" s="14">
        <v>-0.36</v>
      </c>
      <c r="S618" s="4" t="s">
        <v>2</v>
      </c>
    </row>
    <row r="619" spans="1:19" ht="84" x14ac:dyDescent="0.15">
      <c r="A619" s="1" t="s">
        <v>1231</v>
      </c>
      <c r="B619" s="12" t="s">
        <v>9</v>
      </c>
      <c r="C619" s="11" t="s">
        <v>1230</v>
      </c>
      <c r="D619" s="10">
        <f t="shared" si="36"/>
        <v>99.2</v>
      </c>
      <c r="E619" s="9">
        <f t="shared" si="37"/>
        <v>-157.89473684210526</v>
      </c>
      <c r="F619" s="8">
        <f t="shared" si="38"/>
        <v>-2.7555555555555555</v>
      </c>
      <c r="G619" s="8">
        <f t="shared" si="39"/>
        <v>-3.4079999999999999</v>
      </c>
      <c r="H619" s="7" t="s">
        <v>1229</v>
      </c>
      <c r="I619" s="5">
        <v>8.52</v>
      </c>
      <c r="J619" s="6">
        <v>99.2</v>
      </c>
      <c r="K619" s="6">
        <v>-22.7</v>
      </c>
      <c r="L619" s="6">
        <v>-36</v>
      </c>
      <c r="M619" s="14">
        <v>0.214</v>
      </c>
      <c r="N619" s="14">
        <v>0.22800000000000001</v>
      </c>
      <c r="P619" s="5">
        <v>-3.29</v>
      </c>
      <c r="Q619" s="5">
        <v>-2.5</v>
      </c>
      <c r="S619" s="4" t="s">
        <v>2</v>
      </c>
    </row>
    <row r="620" spans="1:19" ht="84" x14ac:dyDescent="0.15">
      <c r="A620" s="1" t="s">
        <v>1228</v>
      </c>
      <c r="B620" s="12" t="s">
        <v>9</v>
      </c>
      <c r="C620" s="11" t="s">
        <v>1227</v>
      </c>
      <c r="D620" s="10">
        <f t="shared" si="36"/>
        <v>98.8</v>
      </c>
      <c r="E620" s="9" t="e">
        <f t="shared" si="37"/>
        <v>#VALUE!</v>
      </c>
      <c r="F620" s="8" t="e">
        <f t="shared" si="38"/>
        <v>#VALUE!</v>
      </c>
      <c r="G620" s="8">
        <f t="shared" si="39"/>
        <v>-4.4549763033175358</v>
      </c>
      <c r="H620" s="7" t="s">
        <v>1226</v>
      </c>
      <c r="I620" s="5">
        <v>1.88</v>
      </c>
      <c r="J620" s="6">
        <v>98.8</v>
      </c>
      <c r="K620" s="6">
        <v>-37.1</v>
      </c>
      <c r="L620" s="15" t="s">
        <v>27</v>
      </c>
      <c r="M620" s="6">
        <v>14.6</v>
      </c>
      <c r="N620" s="6">
        <v>16.899999999999999</v>
      </c>
      <c r="P620" s="5">
        <v>-1.37</v>
      </c>
      <c r="Q620" s="14">
        <v>-0.42199999999999999</v>
      </c>
      <c r="S620" s="4" t="s">
        <v>2</v>
      </c>
    </row>
    <row r="621" spans="1:19" ht="72" x14ac:dyDescent="0.15">
      <c r="A621" s="1" t="s">
        <v>1225</v>
      </c>
      <c r="B621" s="12" t="s">
        <v>5</v>
      </c>
      <c r="C621" s="11" t="s">
        <v>1224</v>
      </c>
      <c r="D621" s="10">
        <f t="shared" si="36"/>
        <v>98.2</v>
      </c>
      <c r="E621" s="9" t="e">
        <f t="shared" si="37"/>
        <v>#VALUE!</v>
      </c>
      <c r="F621" s="8" t="e">
        <f t="shared" si="38"/>
        <v>#VALUE!</v>
      </c>
      <c r="G621" s="8">
        <f t="shared" si="39"/>
        <v>-1.774468085106383</v>
      </c>
      <c r="H621" s="7" t="s">
        <v>1223</v>
      </c>
      <c r="I621" s="14">
        <v>0.41699999999999998</v>
      </c>
      <c r="J621" s="6">
        <v>98.2</v>
      </c>
      <c r="K621" s="6">
        <v>-30.7</v>
      </c>
      <c r="L621" s="15" t="s">
        <v>27</v>
      </c>
      <c r="M621" s="13">
        <v>0</v>
      </c>
      <c r="N621" s="13">
        <v>0</v>
      </c>
      <c r="P621" s="14">
        <v>-0.188</v>
      </c>
      <c r="Q621" s="14">
        <v>-0.23499999999999999</v>
      </c>
      <c r="S621" s="4" t="s">
        <v>2</v>
      </c>
    </row>
    <row r="622" spans="1:19" ht="48" x14ac:dyDescent="0.15">
      <c r="A622" s="1" t="s">
        <v>1222</v>
      </c>
      <c r="B622" s="12" t="s">
        <v>5</v>
      </c>
      <c r="C622" s="11" t="s">
        <v>1221</v>
      </c>
      <c r="D622" s="10">
        <f t="shared" si="36"/>
        <v>97.9</v>
      </c>
      <c r="E622" s="9" t="e">
        <f t="shared" si="37"/>
        <v>#VALUE!</v>
      </c>
      <c r="F622" s="8" t="e">
        <f t="shared" si="38"/>
        <v>#VALUE!</v>
      </c>
      <c r="G622" s="8">
        <f t="shared" si="39"/>
        <v>-5.9615384615384617</v>
      </c>
      <c r="H622" s="7" t="s">
        <v>1220</v>
      </c>
      <c r="I622" s="5">
        <v>1.55</v>
      </c>
      <c r="J622" s="6">
        <v>97.9</v>
      </c>
      <c r="K622" s="6">
        <v>-44.8</v>
      </c>
      <c r="L622" s="15" t="s">
        <v>27</v>
      </c>
      <c r="M622" s="13">
        <v>0</v>
      </c>
      <c r="N622" s="13">
        <v>0</v>
      </c>
      <c r="P622" s="14">
        <v>-0.45500000000000002</v>
      </c>
      <c r="Q622" s="14">
        <v>-0.26</v>
      </c>
      <c r="S622" s="4" t="s">
        <v>2</v>
      </c>
    </row>
    <row r="623" spans="1:19" ht="36" x14ac:dyDescent="0.15">
      <c r="A623" s="1" t="s">
        <v>1219</v>
      </c>
      <c r="B623" s="12" t="s">
        <v>5</v>
      </c>
      <c r="C623" s="11" t="s">
        <v>1218</v>
      </c>
      <c r="D623" s="10">
        <f t="shared" si="36"/>
        <v>97.5</v>
      </c>
      <c r="E623" s="9" t="e">
        <f t="shared" si="37"/>
        <v>#VALUE!</v>
      </c>
      <c r="F623" s="8" t="e">
        <f t="shared" si="38"/>
        <v>#VALUE!</v>
      </c>
      <c r="G623" s="8">
        <f t="shared" si="39"/>
        <v>-4.1856617647058822</v>
      </c>
      <c r="H623" s="7" t="s">
        <v>1217</v>
      </c>
      <c r="I623" s="5">
        <v>22.77</v>
      </c>
      <c r="J623" s="6">
        <v>97.5</v>
      </c>
      <c r="K623" s="6">
        <v>-94.2</v>
      </c>
      <c r="L623" s="15" t="s">
        <v>27</v>
      </c>
      <c r="M623" s="13">
        <v>0</v>
      </c>
      <c r="N623" s="13">
        <v>0</v>
      </c>
      <c r="P623" s="5">
        <v>-4.12</v>
      </c>
      <c r="Q623" s="5">
        <v>-5.44</v>
      </c>
      <c r="S623" s="4" t="s">
        <v>2</v>
      </c>
    </row>
    <row r="624" spans="1:19" ht="36" x14ac:dyDescent="0.15">
      <c r="A624" s="1" t="s">
        <v>1216</v>
      </c>
      <c r="B624" s="12" t="s">
        <v>9</v>
      </c>
      <c r="C624" s="11" t="s">
        <v>1215</v>
      </c>
      <c r="D624" s="10">
        <f t="shared" si="36"/>
        <v>97</v>
      </c>
      <c r="E624" s="9" t="e">
        <f t="shared" si="37"/>
        <v>#DIV/0!</v>
      </c>
      <c r="F624" s="8">
        <f t="shared" si="38"/>
        <v>-2.2663551401869162</v>
      </c>
      <c r="G624" s="8">
        <f t="shared" si="39"/>
        <v>-4.3881856540084394</v>
      </c>
      <c r="H624" s="7" t="s">
        <v>1214</v>
      </c>
      <c r="I624" s="5">
        <v>1.04</v>
      </c>
      <c r="J624" s="6">
        <v>97</v>
      </c>
      <c r="K624" s="6">
        <v>-25.1</v>
      </c>
      <c r="L624" s="6">
        <v>-42.8</v>
      </c>
      <c r="M624" s="15" t="s">
        <v>27</v>
      </c>
      <c r="N624" s="13">
        <v>0</v>
      </c>
      <c r="P624" s="14">
        <v>-0.28999999999999998</v>
      </c>
      <c r="Q624" s="14">
        <v>-0.23699999999999999</v>
      </c>
      <c r="S624" s="4" t="s">
        <v>2</v>
      </c>
    </row>
    <row r="625" spans="1:19" ht="48" x14ac:dyDescent="0.15">
      <c r="A625" s="1" t="s">
        <v>1213</v>
      </c>
      <c r="B625" s="12" t="s">
        <v>5</v>
      </c>
      <c r="C625" s="11" t="s">
        <v>1212</v>
      </c>
      <c r="D625" s="10">
        <f t="shared" si="36"/>
        <v>95.5</v>
      </c>
      <c r="E625" s="9" t="e">
        <f t="shared" si="37"/>
        <v>#VALUE!</v>
      </c>
      <c r="F625" s="8" t="e">
        <f t="shared" si="38"/>
        <v>#VALUE!</v>
      </c>
      <c r="G625" s="8">
        <f t="shared" si="39"/>
        <v>-1.8192352259559676</v>
      </c>
      <c r="H625" s="7" t="s">
        <v>1211</v>
      </c>
      <c r="I625" s="5">
        <v>1.57</v>
      </c>
      <c r="J625" s="6">
        <v>95.5</v>
      </c>
      <c r="K625" s="6">
        <v>-72.5</v>
      </c>
      <c r="L625" s="15" t="s">
        <v>27</v>
      </c>
      <c r="M625" s="5">
        <v>1.51</v>
      </c>
      <c r="N625" s="6">
        <v>20.7</v>
      </c>
      <c r="P625" s="5">
        <v>-1.5</v>
      </c>
      <c r="Q625" s="14">
        <v>-0.86299999999999999</v>
      </c>
      <c r="S625" s="4" t="s">
        <v>2</v>
      </c>
    </row>
    <row r="626" spans="1:19" ht="84" x14ac:dyDescent="0.15">
      <c r="A626" s="1" t="s">
        <v>1210</v>
      </c>
      <c r="B626" s="12" t="s">
        <v>5</v>
      </c>
      <c r="C626" s="11" t="s">
        <v>1209</v>
      </c>
      <c r="D626" s="10">
        <f t="shared" si="36"/>
        <v>94.7</v>
      </c>
      <c r="E626" s="9" t="e">
        <f t="shared" si="37"/>
        <v>#VALUE!</v>
      </c>
      <c r="F626" s="8" t="e">
        <f t="shared" si="38"/>
        <v>#VALUE!</v>
      </c>
      <c r="G626" s="8">
        <f t="shared" si="39"/>
        <v>-3.5361445783132535</v>
      </c>
      <c r="H626" s="7" t="s">
        <v>1208</v>
      </c>
      <c r="I626" s="5">
        <v>5.87</v>
      </c>
      <c r="J626" s="6">
        <v>94.7</v>
      </c>
      <c r="K626" s="6">
        <v>-20.100000000000001</v>
      </c>
      <c r="L626" s="15" t="s">
        <v>27</v>
      </c>
      <c r="M626" s="5">
        <v>3.99</v>
      </c>
      <c r="N626" s="5">
        <v>1.0900000000000001</v>
      </c>
      <c r="P626" s="5">
        <v>-1.1100000000000001</v>
      </c>
      <c r="Q626" s="5">
        <v>-1.66</v>
      </c>
      <c r="S626" s="4" t="s">
        <v>2</v>
      </c>
    </row>
    <row r="627" spans="1:19" ht="12" x14ac:dyDescent="0.15">
      <c r="A627" s="1" t="s">
        <v>1207</v>
      </c>
      <c r="B627" s="12" t="s">
        <v>5</v>
      </c>
      <c r="C627" s="11" t="s">
        <v>1206</v>
      </c>
      <c r="D627" s="10">
        <f t="shared" si="36"/>
        <v>94.6</v>
      </c>
      <c r="E627" s="9">
        <f t="shared" si="37"/>
        <v>0.18932874354561102</v>
      </c>
      <c r="F627" s="8">
        <f t="shared" si="38"/>
        <v>8.6</v>
      </c>
      <c r="G627" s="8">
        <f t="shared" si="39"/>
        <v>14.548672566371684</v>
      </c>
      <c r="H627" s="7" t="s">
        <v>1205</v>
      </c>
      <c r="I627" s="5">
        <v>8.2200000000000006</v>
      </c>
      <c r="J627" s="6">
        <v>94.6</v>
      </c>
      <c r="K627" s="5">
        <v>-1.52</v>
      </c>
      <c r="L627" s="6">
        <v>11</v>
      </c>
      <c r="M627" s="6">
        <v>54.2</v>
      </c>
      <c r="N627" s="6">
        <v>58.1</v>
      </c>
      <c r="P627" s="14">
        <v>-1.4E-2</v>
      </c>
      <c r="Q627" s="14">
        <v>0.56499999999999995</v>
      </c>
      <c r="S627" s="4" t="s">
        <v>2</v>
      </c>
    </row>
    <row r="628" spans="1:19" ht="60" x14ac:dyDescent="0.15">
      <c r="A628" s="1" t="s">
        <v>1204</v>
      </c>
      <c r="B628" s="12" t="s">
        <v>5</v>
      </c>
      <c r="C628" s="11" t="s">
        <v>1203</v>
      </c>
      <c r="D628" s="10">
        <f t="shared" si="36"/>
        <v>93.5</v>
      </c>
      <c r="E628" s="9" t="e">
        <f t="shared" si="37"/>
        <v>#VALUE!</v>
      </c>
      <c r="F628" s="8" t="e">
        <f t="shared" si="38"/>
        <v>#VALUE!</v>
      </c>
      <c r="G628" s="8">
        <f t="shared" si="39"/>
        <v>-4.7009966777408643</v>
      </c>
      <c r="H628" s="7" t="s">
        <v>1202</v>
      </c>
      <c r="I628" s="5">
        <v>2.83</v>
      </c>
      <c r="J628" s="6">
        <v>93.5</v>
      </c>
      <c r="K628" s="6">
        <v>-17.5</v>
      </c>
      <c r="L628" s="15" t="s">
        <v>27</v>
      </c>
      <c r="M628" s="15" t="s">
        <v>27</v>
      </c>
      <c r="N628" s="13">
        <v>0</v>
      </c>
      <c r="P628" s="14">
        <v>-0.63800000000000001</v>
      </c>
      <c r="Q628" s="14">
        <v>-0.60199999999999998</v>
      </c>
      <c r="S628" s="4" t="s">
        <v>2</v>
      </c>
    </row>
    <row r="629" spans="1:19" ht="120" x14ac:dyDescent="0.15">
      <c r="A629" s="1" t="s">
        <v>1201</v>
      </c>
      <c r="B629" s="12" t="s">
        <v>5</v>
      </c>
      <c r="C629" s="11" t="s">
        <v>1200</v>
      </c>
      <c r="D629" s="10">
        <f t="shared" si="36"/>
        <v>93.4</v>
      </c>
      <c r="E629" s="9" t="e">
        <f t="shared" si="37"/>
        <v>#VALUE!</v>
      </c>
      <c r="F629" s="8" t="e">
        <f t="shared" si="38"/>
        <v>#VALUE!</v>
      </c>
      <c r="G629" s="8" t="e">
        <f t="shared" si="39"/>
        <v>#VALUE!</v>
      </c>
      <c r="H629" s="7" t="s">
        <v>1199</v>
      </c>
      <c r="I629" s="5">
        <v>55.38</v>
      </c>
      <c r="J629" s="6">
        <v>93.4</v>
      </c>
      <c r="K629" s="6">
        <v>16.100000000000001</v>
      </c>
      <c r="L629" s="15" t="s">
        <v>27</v>
      </c>
      <c r="M629" s="6">
        <v>38.6</v>
      </c>
      <c r="N629" s="15" t="s">
        <v>27</v>
      </c>
      <c r="P629" s="5">
        <v>3.54</v>
      </c>
      <c r="Q629" s="15" t="s">
        <v>27</v>
      </c>
      <c r="S629" s="4" t="s">
        <v>2</v>
      </c>
    </row>
    <row r="630" spans="1:19" ht="60" x14ac:dyDescent="0.15">
      <c r="A630" s="1" t="s">
        <v>1198</v>
      </c>
      <c r="B630" s="12" t="s">
        <v>5</v>
      </c>
      <c r="C630" s="11" t="s">
        <v>1197</v>
      </c>
      <c r="D630" s="10">
        <f t="shared" si="36"/>
        <v>93.2</v>
      </c>
      <c r="E630" s="9" t="e">
        <f t="shared" si="37"/>
        <v>#VALUE!</v>
      </c>
      <c r="F630" s="8" t="e">
        <f t="shared" si="38"/>
        <v>#VALUE!</v>
      </c>
      <c r="G630" s="8" t="e">
        <f t="shared" si="39"/>
        <v>#VALUE!</v>
      </c>
      <c r="H630" s="7" t="s">
        <v>1196</v>
      </c>
      <c r="I630" s="5">
        <v>2.91</v>
      </c>
      <c r="J630" s="6">
        <v>93.2</v>
      </c>
      <c r="K630" s="15" t="s">
        <v>27</v>
      </c>
      <c r="L630" s="15" t="s">
        <v>27</v>
      </c>
      <c r="M630" s="15" t="s">
        <v>27</v>
      </c>
      <c r="N630" s="15" t="s">
        <v>27</v>
      </c>
      <c r="P630" s="5">
        <v>-3.05</v>
      </c>
      <c r="Q630" s="15" t="s">
        <v>27</v>
      </c>
      <c r="S630" s="4" t="s">
        <v>2</v>
      </c>
    </row>
    <row r="631" spans="1:19" ht="36" x14ac:dyDescent="0.15">
      <c r="A631" s="1" t="s">
        <v>1195</v>
      </c>
      <c r="B631" s="12" t="s">
        <v>9</v>
      </c>
      <c r="C631" s="11" t="s">
        <v>1194</v>
      </c>
      <c r="D631" s="10">
        <f t="shared" si="36"/>
        <v>92.4</v>
      </c>
      <c r="E631" s="9" t="e">
        <f t="shared" si="37"/>
        <v>#VALUE!</v>
      </c>
      <c r="F631" s="8" t="e">
        <f t="shared" si="38"/>
        <v>#VALUE!</v>
      </c>
      <c r="G631" s="8">
        <f t="shared" si="39"/>
        <v>-5.1867283950617278</v>
      </c>
      <c r="H631" s="7" t="s">
        <v>1193</v>
      </c>
      <c r="I631" s="5">
        <v>33.61</v>
      </c>
      <c r="J631" s="6">
        <v>92.4</v>
      </c>
      <c r="K631" s="15" t="s">
        <v>27</v>
      </c>
      <c r="L631" s="15" t="s">
        <v>27</v>
      </c>
      <c r="M631" s="5">
        <v>7.41</v>
      </c>
      <c r="N631" s="6">
        <v>85.9</v>
      </c>
      <c r="P631" s="6">
        <v>-19.100000000000001</v>
      </c>
      <c r="Q631" s="5">
        <v>-6.48</v>
      </c>
      <c r="S631" s="4" t="s">
        <v>2</v>
      </c>
    </row>
    <row r="632" spans="1:19" ht="60" x14ac:dyDescent="0.15">
      <c r="A632" s="1" t="s">
        <v>1192</v>
      </c>
      <c r="B632" s="12" t="s">
        <v>5</v>
      </c>
      <c r="C632" s="11" t="s">
        <v>1191</v>
      </c>
      <c r="D632" s="10">
        <f t="shared" si="36"/>
        <v>90.4</v>
      </c>
      <c r="E632" s="9" t="e">
        <f t="shared" si="37"/>
        <v>#VALUE!</v>
      </c>
      <c r="F632" s="8" t="e">
        <f t="shared" si="38"/>
        <v>#VALUE!</v>
      </c>
      <c r="G632" s="8">
        <f t="shared" si="39"/>
        <v>-3.0506329113924049</v>
      </c>
      <c r="H632" s="7" t="s">
        <v>1190</v>
      </c>
      <c r="I632" s="5">
        <v>2.41</v>
      </c>
      <c r="J632" s="6">
        <v>90.4</v>
      </c>
      <c r="K632" s="6">
        <v>-45.1</v>
      </c>
      <c r="L632" s="15" t="s">
        <v>27</v>
      </c>
      <c r="M632" s="6">
        <v>40.5</v>
      </c>
      <c r="N632" s="5">
        <v>5.25</v>
      </c>
      <c r="P632" s="14">
        <v>-0.78900000000000003</v>
      </c>
      <c r="Q632" s="14">
        <v>-0.79</v>
      </c>
      <c r="S632" s="4" t="s">
        <v>2</v>
      </c>
    </row>
    <row r="633" spans="1:19" ht="48" x14ac:dyDescent="0.15">
      <c r="A633" s="1" t="s">
        <v>1189</v>
      </c>
      <c r="B633" s="12" t="s">
        <v>5</v>
      </c>
      <c r="C633" s="11" t="s">
        <v>1188</v>
      </c>
      <c r="D633" s="10">
        <f t="shared" si="36"/>
        <v>90.2</v>
      </c>
      <c r="E633" s="9" t="e">
        <f t="shared" si="37"/>
        <v>#DIV/0!</v>
      </c>
      <c r="F633" s="8">
        <f t="shared" si="38"/>
        <v>-1.2580195258019526</v>
      </c>
      <c r="G633" s="8">
        <f t="shared" si="39"/>
        <v>-2.8837209302325584</v>
      </c>
      <c r="H633" s="7" t="s">
        <v>1187</v>
      </c>
      <c r="I633" s="5">
        <v>9.92</v>
      </c>
      <c r="J633" s="6">
        <v>90.2</v>
      </c>
      <c r="K633" s="6">
        <v>-53.4</v>
      </c>
      <c r="L633" s="6">
        <v>-71.7</v>
      </c>
      <c r="M633" s="13">
        <v>0</v>
      </c>
      <c r="N633" s="13">
        <v>0</v>
      </c>
      <c r="P633" s="5">
        <v>-3.21</v>
      </c>
      <c r="Q633" s="5">
        <v>-3.44</v>
      </c>
      <c r="S633" s="4" t="s">
        <v>2</v>
      </c>
    </row>
    <row r="634" spans="1:19" ht="60" x14ac:dyDescent="0.15">
      <c r="A634" s="1" t="s">
        <v>1186</v>
      </c>
      <c r="B634" s="12" t="s">
        <v>5</v>
      </c>
      <c r="C634" s="11" t="s">
        <v>1185</v>
      </c>
      <c r="D634" s="10">
        <f t="shared" si="36"/>
        <v>89.4</v>
      </c>
      <c r="E634" s="9">
        <f t="shared" si="37"/>
        <v>3.4035656401944892E-2</v>
      </c>
      <c r="F634" s="8">
        <f t="shared" si="38"/>
        <v>42.571428571428569</v>
      </c>
      <c r="G634" s="8">
        <f t="shared" si="39"/>
        <v>45.333333333333336</v>
      </c>
      <c r="H634" s="7" t="s">
        <v>1184</v>
      </c>
      <c r="I634" s="5">
        <v>6.8</v>
      </c>
      <c r="J634" s="6">
        <v>89.4</v>
      </c>
      <c r="K634" s="5">
        <v>4.5599999999999996</v>
      </c>
      <c r="L634" s="5">
        <v>2.1</v>
      </c>
      <c r="M634" s="6">
        <v>56.9</v>
      </c>
      <c r="N634" s="6">
        <v>61.7</v>
      </c>
      <c r="P634" s="14">
        <v>0.21299999999999999</v>
      </c>
      <c r="Q634" s="14">
        <v>0.15</v>
      </c>
      <c r="S634" s="4" t="s">
        <v>2</v>
      </c>
    </row>
    <row r="635" spans="1:19" ht="48" x14ac:dyDescent="0.15">
      <c r="A635" s="1" t="s">
        <v>1183</v>
      </c>
      <c r="B635" s="12" t="s">
        <v>9</v>
      </c>
      <c r="C635" s="11" t="s">
        <v>1182</v>
      </c>
      <c r="D635" s="10">
        <f t="shared" si="36"/>
        <v>88.8</v>
      </c>
      <c r="E635" s="9" t="e">
        <f t="shared" si="37"/>
        <v>#VALUE!</v>
      </c>
      <c r="F635" s="8" t="e">
        <f t="shared" si="38"/>
        <v>#VALUE!</v>
      </c>
      <c r="G635" s="8">
        <f t="shared" si="39"/>
        <v>-5.1206896551724146</v>
      </c>
      <c r="H635" s="7" t="s">
        <v>1181</v>
      </c>
      <c r="I635" s="5">
        <v>5.94</v>
      </c>
      <c r="J635" s="6">
        <v>88.8</v>
      </c>
      <c r="K635" s="6">
        <v>-17.2</v>
      </c>
      <c r="L635" s="15" t="s">
        <v>27</v>
      </c>
      <c r="M635" s="5">
        <v>7.43</v>
      </c>
      <c r="N635" s="6">
        <v>22.7</v>
      </c>
      <c r="P635" s="5">
        <v>-1.32</v>
      </c>
      <c r="Q635" s="5">
        <v>-1.1599999999999999</v>
      </c>
      <c r="S635" s="4" t="s">
        <v>2</v>
      </c>
    </row>
    <row r="636" spans="1:19" ht="84" x14ac:dyDescent="0.15">
      <c r="A636" s="1" t="s">
        <v>1180</v>
      </c>
      <c r="B636" s="12" t="s">
        <v>5</v>
      </c>
      <c r="C636" s="11" t="s">
        <v>1179</v>
      </c>
      <c r="D636" s="10">
        <f t="shared" si="36"/>
        <v>88.2</v>
      </c>
      <c r="E636" s="9" t="e">
        <f t="shared" si="37"/>
        <v>#DIV/0!</v>
      </c>
      <c r="F636" s="8">
        <f t="shared" si="38"/>
        <v>-0.44885496183206108</v>
      </c>
      <c r="G636" s="8">
        <f t="shared" si="39"/>
        <v>-1.375</v>
      </c>
      <c r="H636" s="7" t="s">
        <v>1178</v>
      </c>
      <c r="I636" s="5">
        <v>2.31</v>
      </c>
      <c r="J636" s="6">
        <v>88.2</v>
      </c>
      <c r="K636" s="6">
        <v>-161.6</v>
      </c>
      <c r="L636" s="6">
        <v>-196.5</v>
      </c>
      <c r="M636" s="13">
        <v>0</v>
      </c>
      <c r="N636" s="13">
        <v>0</v>
      </c>
      <c r="P636" s="5">
        <v>-2.41</v>
      </c>
      <c r="Q636" s="5">
        <v>-1.68</v>
      </c>
      <c r="S636" s="4" t="s">
        <v>2</v>
      </c>
    </row>
    <row r="637" spans="1:19" ht="48" x14ac:dyDescent="0.15">
      <c r="A637" s="1" t="s">
        <v>1177</v>
      </c>
      <c r="B637" s="12" t="s">
        <v>5</v>
      </c>
      <c r="C637" s="11" t="s">
        <v>1176</v>
      </c>
      <c r="D637" s="10">
        <f t="shared" si="36"/>
        <v>88.1</v>
      </c>
      <c r="E637" s="9" t="e">
        <f t="shared" si="37"/>
        <v>#VALUE!</v>
      </c>
      <c r="F637" s="8" t="e">
        <f t="shared" si="38"/>
        <v>#VALUE!</v>
      </c>
      <c r="G637" s="8">
        <f t="shared" si="39"/>
        <v>-1.4757281553398058</v>
      </c>
      <c r="H637" s="7" t="s">
        <v>1175</v>
      </c>
      <c r="I637" s="5">
        <v>1.52</v>
      </c>
      <c r="J637" s="6">
        <v>88.1</v>
      </c>
      <c r="K637" s="6">
        <v>-119.3</v>
      </c>
      <c r="L637" s="15" t="s">
        <v>27</v>
      </c>
      <c r="M637" s="6">
        <v>10.5</v>
      </c>
      <c r="N637" s="6">
        <v>53.8</v>
      </c>
      <c r="P637" s="5">
        <v>-1.47</v>
      </c>
      <c r="Q637" s="5">
        <v>-1.03</v>
      </c>
      <c r="S637" s="4" t="s">
        <v>2</v>
      </c>
    </row>
    <row r="638" spans="1:19" ht="48" x14ac:dyDescent="0.15">
      <c r="A638" s="1" t="s">
        <v>1174</v>
      </c>
      <c r="B638" s="12" t="s">
        <v>5</v>
      </c>
      <c r="C638" s="11" t="s">
        <v>1173</v>
      </c>
      <c r="D638" s="10">
        <f t="shared" si="36"/>
        <v>85.2</v>
      </c>
      <c r="E638" s="9" t="e">
        <f t="shared" si="37"/>
        <v>#VALUE!</v>
      </c>
      <c r="F638" s="8" t="e">
        <f t="shared" si="38"/>
        <v>#VALUE!</v>
      </c>
      <c r="G638" s="8">
        <f t="shared" si="39"/>
        <v>-2.0379562043795625</v>
      </c>
      <c r="H638" s="7" t="s">
        <v>1172</v>
      </c>
      <c r="I638" s="5">
        <v>27.92</v>
      </c>
      <c r="J638" s="6">
        <v>85.2</v>
      </c>
      <c r="K638" s="6">
        <v>-66.3</v>
      </c>
      <c r="L638" s="15" t="s">
        <v>27</v>
      </c>
      <c r="M638" s="6">
        <v>33.200000000000003</v>
      </c>
      <c r="N638" s="6">
        <v>13.8</v>
      </c>
      <c r="P638" s="6">
        <v>-14.1</v>
      </c>
      <c r="Q638" s="6">
        <v>-13.7</v>
      </c>
      <c r="S638" s="4" t="s">
        <v>2</v>
      </c>
    </row>
    <row r="639" spans="1:19" ht="48" x14ac:dyDescent="0.15">
      <c r="A639" s="1" t="s">
        <v>1171</v>
      </c>
      <c r="B639" s="12" t="s">
        <v>16</v>
      </c>
      <c r="C639" s="11" t="s">
        <v>1170</v>
      </c>
      <c r="D639" s="10">
        <f t="shared" si="36"/>
        <v>84.9</v>
      </c>
      <c r="E639" s="9">
        <f t="shared" si="37"/>
        <v>-1.754491017964072</v>
      </c>
      <c r="F639" s="8">
        <f t="shared" si="38"/>
        <v>-2.8976109215017067</v>
      </c>
      <c r="G639" s="8">
        <f t="shared" si="39"/>
        <v>-3.2857142857142856</v>
      </c>
      <c r="H639" s="7" t="s">
        <v>1169</v>
      </c>
      <c r="I639" s="5">
        <v>1.1499999999999999</v>
      </c>
      <c r="J639" s="6">
        <v>84.9</v>
      </c>
      <c r="K639" s="6">
        <v>-39.1</v>
      </c>
      <c r="L639" s="6">
        <v>-29.3</v>
      </c>
      <c r="M639" s="6">
        <v>10.6</v>
      </c>
      <c r="N639" s="6">
        <v>16.7</v>
      </c>
      <c r="P639" s="14">
        <v>-0.52400000000000002</v>
      </c>
      <c r="Q639" s="14">
        <v>-0.35</v>
      </c>
      <c r="S639" s="4" t="s">
        <v>2</v>
      </c>
    </row>
    <row r="640" spans="1:19" ht="36" x14ac:dyDescent="0.15">
      <c r="A640" s="1" t="s">
        <v>1168</v>
      </c>
      <c r="B640" s="12" t="s">
        <v>5</v>
      </c>
      <c r="C640" s="11" t="s">
        <v>1167</v>
      </c>
      <c r="D640" s="10">
        <f t="shared" si="36"/>
        <v>84</v>
      </c>
      <c r="E640" s="9" t="e">
        <f t="shared" si="37"/>
        <v>#VALUE!</v>
      </c>
      <c r="F640" s="8" t="e">
        <f t="shared" si="38"/>
        <v>#VALUE!</v>
      </c>
      <c r="G640" s="8" t="e">
        <f t="shared" si="39"/>
        <v>#VALUE!</v>
      </c>
      <c r="H640" s="7" t="s">
        <v>1166</v>
      </c>
      <c r="I640" s="5">
        <v>3.08</v>
      </c>
      <c r="J640" s="6">
        <v>84</v>
      </c>
      <c r="K640" s="6">
        <v>-118.1</v>
      </c>
      <c r="L640" s="15" t="s">
        <v>27</v>
      </c>
      <c r="M640" s="5">
        <v>2.5099999999999998</v>
      </c>
      <c r="N640" s="15" t="s">
        <v>27</v>
      </c>
      <c r="P640" s="6">
        <v>-16.399999999999999</v>
      </c>
      <c r="Q640" s="15" t="s">
        <v>27</v>
      </c>
      <c r="S640" s="4" t="s">
        <v>2</v>
      </c>
    </row>
    <row r="641" spans="1:19" ht="84" x14ac:dyDescent="0.15">
      <c r="A641" s="1" t="s">
        <v>1165</v>
      </c>
      <c r="B641" s="12" t="s">
        <v>78</v>
      </c>
      <c r="C641" s="11" t="s">
        <v>1164</v>
      </c>
      <c r="D641" s="10">
        <f t="shared" si="36"/>
        <v>84</v>
      </c>
      <c r="E641" s="9" t="e">
        <f t="shared" si="37"/>
        <v>#VALUE!</v>
      </c>
      <c r="F641" s="8" t="e">
        <f t="shared" si="38"/>
        <v>#VALUE!</v>
      </c>
      <c r="G641" s="8" t="e">
        <f t="shared" si="39"/>
        <v>#VALUE!</v>
      </c>
      <c r="H641" s="7" t="s">
        <v>1163</v>
      </c>
      <c r="I641" s="5">
        <v>2.09</v>
      </c>
      <c r="J641" s="6">
        <v>84</v>
      </c>
      <c r="K641" s="5">
        <v>-7.86</v>
      </c>
      <c r="L641" s="15" t="s">
        <v>27</v>
      </c>
      <c r="M641" s="15" t="s">
        <v>27</v>
      </c>
      <c r="N641" s="15" t="s">
        <v>27</v>
      </c>
      <c r="P641" s="14">
        <v>-0.19400000000000001</v>
      </c>
      <c r="Q641" s="15" t="s">
        <v>27</v>
      </c>
      <c r="S641" s="4" t="s">
        <v>2</v>
      </c>
    </row>
    <row r="642" spans="1:19" ht="72" x14ac:dyDescent="0.15">
      <c r="A642" s="1" t="s">
        <v>1162</v>
      </c>
      <c r="B642" s="12" t="s">
        <v>5</v>
      </c>
      <c r="C642" s="11" t="s">
        <v>1161</v>
      </c>
      <c r="D642" s="10">
        <f t="shared" si="36"/>
        <v>83.9</v>
      </c>
      <c r="E642" s="9" t="e">
        <f t="shared" si="37"/>
        <v>#VALUE!</v>
      </c>
      <c r="F642" s="8" t="e">
        <f t="shared" si="38"/>
        <v>#VALUE!</v>
      </c>
      <c r="G642" s="8">
        <f t="shared" si="39"/>
        <v>-2.8137384412153237</v>
      </c>
      <c r="H642" s="7" t="s">
        <v>1160</v>
      </c>
      <c r="I642" s="5">
        <v>2.13</v>
      </c>
      <c r="J642" s="6">
        <v>83.9</v>
      </c>
      <c r="K642" s="6">
        <v>-53.3</v>
      </c>
      <c r="L642" s="15" t="s">
        <v>27</v>
      </c>
      <c r="M642" s="14">
        <v>0.501</v>
      </c>
      <c r="N642" s="14">
        <v>0.34599999999999997</v>
      </c>
      <c r="P642" s="14">
        <v>-0.79400000000000004</v>
      </c>
      <c r="Q642" s="14">
        <v>-0.75700000000000001</v>
      </c>
      <c r="S642" s="4" t="s">
        <v>2</v>
      </c>
    </row>
    <row r="643" spans="1:19" ht="36" x14ac:dyDescent="0.15">
      <c r="A643" s="1" t="s">
        <v>1159</v>
      </c>
      <c r="B643" s="12" t="s">
        <v>5</v>
      </c>
      <c r="C643" s="11" t="s">
        <v>1158</v>
      </c>
      <c r="D643" s="10">
        <f t="shared" si="36"/>
        <v>83.3</v>
      </c>
      <c r="E643" s="9" t="e">
        <f t="shared" si="37"/>
        <v>#VALUE!</v>
      </c>
      <c r="F643" s="8" t="e">
        <f t="shared" si="38"/>
        <v>#VALUE!</v>
      </c>
      <c r="G643" s="8">
        <f t="shared" si="39"/>
        <v>-4.75</v>
      </c>
      <c r="H643" s="7" t="s">
        <v>1157</v>
      </c>
      <c r="I643" s="5">
        <v>2.2799999999999998</v>
      </c>
      <c r="J643" s="6">
        <v>83.3</v>
      </c>
      <c r="K643" s="13">
        <v>0</v>
      </c>
      <c r="L643" s="15" t="s">
        <v>27</v>
      </c>
      <c r="M643" s="13">
        <v>0</v>
      </c>
      <c r="N643" s="13">
        <v>0</v>
      </c>
      <c r="P643" s="14">
        <v>-0.224</v>
      </c>
      <c r="Q643" s="14">
        <v>-0.48</v>
      </c>
      <c r="S643" s="4" t="s">
        <v>2</v>
      </c>
    </row>
    <row r="644" spans="1:19" ht="60" x14ac:dyDescent="0.15">
      <c r="A644" s="1" t="s">
        <v>1156</v>
      </c>
      <c r="B644" s="12" t="s">
        <v>5</v>
      </c>
      <c r="C644" s="11" t="s">
        <v>1155</v>
      </c>
      <c r="D644" s="10">
        <f t="shared" si="36"/>
        <v>83.2</v>
      </c>
      <c r="E644" s="9" t="e">
        <f t="shared" si="37"/>
        <v>#VALUE!</v>
      </c>
      <c r="F644" s="8" t="e">
        <f t="shared" si="38"/>
        <v>#VALUE!</v>
      </c>
      <c r="G644" s="8" t="e">
        <f t="shared" si="39"/>
        <v>#VALUE!</v>
      </c>
      <c r="H644" s="7" t="s">
        <v>1154</v>
      </c>
      <c r="I644" s="14">
        <v>0.64600000000000002</v>
      </c>
      <c r="J644" s="6">
        <v>83.2</v>
      </c>
      <c r="K644" s="6">
        <v>-39.6</v>
      </c>
      <c r="L644" s="15" t="s">
        <v>27</v>
      </c>
      <c r="M644" s="6">
        <v>36.700000000000003</v>
      </c>
      <c r="N644" s="15" t="s">
        <v>27</v>
      </c>
      <c r="P644" s="14">
        <v>-0.86699999999999999</v>
      </c>
      <c r="Q644" s="15" t="s">
        <v>27</v>
      </c>
      <c r="S644" s="4" t="s">
        <v>2</v>
      </c>
    </row>
    <row r="645" spans="1:19" ht="36" x14ac:dyDescent="0.15">
      <c r="A645" s="1" t="s">
        <v>1153</v>
      </c>
      <c r="B645" s="12" t="s">
        <v>78</v>
      </c>
      <c r="C645" s="11" t="s">
        <v>1152</v>
      </c>
      <c r="D645" s="10">
        <f t="shared" si="36"/>
        <v>82.8</v>
      </c>
      <c r="E645" s="9" t="e">
        <f t="shared" si="37"/>
        <v>#VALUE!</v>
      </c>
      <c r="F645" s="8" t="e">
        <f t="shared" si="38"/>
        <v>#VALUE!</v>
      </c>
      <c r="G645" s="8">
        <f t="shared" si="39"/>
        <v>-12.108108108108109</v>
      </c>
      <c r="H645" s="7" t="s">
        <v>1151</v>
      </c>
      <c r="I645" s="5">
        <v>2.2400000000000002</v>
      </c>
      <c r="J645" s="6">
        <v>82.8</v>
      </c>
      <c r="K645" s="5">
        <v>-7.09</v>
      </c>
      <c r="L645" s="15" t="s">
        <v>27</v>
      </c>
      <c r="M645" s="13">
        <v>0</v>
      </c>
      <c r="N645" s="13">
        <v>0</v>
      </c>
      <c r="P645" s="14">
        <v>-0.11899999999999999</v>
      </c>
      <c r="Q645" s="14">
        <v>-0.185</v>
      </c>
      <c r="S645" s="4" t="s">
        <v>2</v>
      </c>
    </row>
    <row r="646" spans="1:19" ht="36" x14ac:dyDescent="0.15">
      <c r="A646" s="1" t="s">
        <v>1150</v>
      </c>
      <c r="B646" s="12" t="s">
        <v>5</v>
      </c>
      <c r="C646" s="11" t="s">
        <v>1149</v>
      </c>
      <c r="D646" s="10">
        <f t="shared" si="36"/>
        <v>82.6</v>
      </c>
      <c r="E646" s="9" t="e">
        <f t="shared" si="37"/>
        <v>#VALUE!</v>
      </c>
      <c r="F646" s="8" t="e">
        <f t="shared" si="38"/>
        <v>#VALUE!</v>
      </c>
      <c r="G646" s="8">
        <f t="shared" si="39"/>
        <v>-3.880281690140845</v>
      </c>
      <c r="H646" s="7" t="s">
        <v>1148</v>
      </c>
      <c r="I646" s="5">
        <v>5.51</v>
      </c>
      <c r="J646" s="6">
        <v>82.6</v>
      </c>
      <c r="K646" s="6">
        <v>-59.4</v>
      </c>
      <c r="L646" s="15" t="s">
        <v>27</v>
      </c>
      <c r="M646" s="13">
        <v>0</v>
      </c>
      <c r="N646" s="13">
        <v>0</v>
      </c>
      <c r="P646" s="5">
        <v>-1.39</v>
      </c>
      <c r="Q646" s="5">
        <v>-1.42</v>
      </c>
      <c r="S646" s="4" t="s">
        <v>2</v>
      </c>
    </row>
    <row r="647" spans="1:19" ht="48" x14ac:dyDescent="0.15">
      <c r="A647" s="1" t="s">
        <v>1147</v>
      </c>
      <c r="B647" s="12" t="s">
        <v>9</v>
      </c>
      <c r="C647" s="11" t="s">
        <v>1146</v>
      </c>
      <c r="D647" s="10">
        <f t="shared" si="36"/>
        <v>82.5</v>
      </c>
      <c r="E647" s="9" t="e">
        <f t="shared" si="37"/>
        <v>#VALUE!</v>
      </c>
      <c r="F647" s="8" t="e">
        <f t="shared" si="38"/>
        <v>#VALUE!</v>
      </c>
      <c r="G647" s="8">
        <f t="shared" si="39"/>
        <v>-3.661290322580645</v>
      </c>
      <c r="H647" s="7" t="s">
        <v>1145</v>
      </c>
      <c r="I647" s="5">
        <v>2.27</v>
      </c>
      <c r="J647" s="6">
        <v>82.5</v>
      </c>
      <c r="K647" s="15" t="s">
        <v>27</v>
      </c>
      <c r="L647" s="15" t="s">
        <v>27</v>
      </c>
      <c r="M647" s="15" t="s">
        <v>27</v>
      </c>
      <c r="N647" s="13">
        <v>0</v>
      </c>
      <c r="P647" s="14">
        <v>-0.36799999999999999</v>
      </c>
      <c r="Q647" s="14">
        <v>-0.62</v>
      </c>
      <c r="S647" s="4" t="s">
        <v>2</v>
      </c>
    </row>
    <row r="648" spans="1:19" ht="48" x14ac:dyDescent="0.15">
      <c r="A648" s="1" t="s">
        <v>1144</v>
      </c>
      <c r="B648" s="12" t="s">
        <v>5</v>
      </c>
      <c r="C648" s="11" t="s">
        <v>1143</v>
      </c>
      <c r="D648" s="10">
        <f t="shared" si="36"/>
        <v>82.3</v>
      </c>
      <c r="E648" s="9">
        <f t="shared" si="37"/>
        <v>1.074141996332198E-2</v>
      </c>
      <c r="F648" s="8">
        <f t="shared" si="38"/>
        <v>20.073170731707318</v>
      </c>
      <c r="G648" s="8">
        <f t="shared" si="39"/>
        <v>-8.3636363636363651</v>
      </c>
      <c r="H648" s="7" t="s">
        <v>1142</v>
      </c>
      <c r="I648" s="5">
        <v>6.9</v>
      </c>
      <c r="J648" s="6">
        <v>82.3</v>
      </c>
      <c r="K648" s="5">
        <v>-9.75</v>
      </c>
      <c r="L648" s="5">
        <v>4.0999999999999996</v>
      </c>
      <c r="M648" s="6">
        <v>347</v>
      </c>
      <c r="N648" s="6">
        <v>381.7</v>
      </c>
      <c r="P648" s="14">
        <v>-0.98499999999999999</v>
      </c>
      <c r="Q648" s="14">
        <v>-0.82499999999999996</v>
      </c>
      <c r="S648" s="4" t="s">
        <v>2</v>
      </c>
    </row>
    <row r="649" spans="1:19" ht="60" x14ac:dyDescent="0.15">
      <c r="A649" s="1" t="s">
        <v>1141</v>
      </c>
      <c r="B649" s="12" t="s">
        <v>5</v>
      </c>
      <c r="C649" s="11" t="s">
        <v>1140</v>
      </c>
      <c r="D649" s="10">
        <f t="shared" si="36"/>
        <v>81.8</v>
      </c>
      <c r="E649" s="9" t="e">
        <f t="shared" si="37"/>
        <v>#VALUE!</v>
      </c>
      <c r="F649" s="8" t="e">
        <f t="shared" si="38"/>
        <v>#VALUE!</v>
      </c>
      <c r="G649" s="8">
        <f t="shared" si="39"/>
        <v>-2.2459893048128343</v>
      </c>
      <c r="H649" s="7" t="s">
        <v>1139</v>
      </c>
      <c r="I649" s="5">
        <v>1.68</v>
      </c>
      <c r="J649" s="6">
        <v>81.8</v>
      </c>
      <c r="K649" s="6">
        <v>-41.7</v>
      </c>
      <c r="L649" s="15" t="s">
        <v>27</v>
      </c>
      <c r="M649" s="15" t="s">
        <v>27</v>
      </c>
      <c r="N649" s="13">
        <v>0</v>
      </c>
      <c r="P649" s="5">
        <v>-1.21</v>
      </c>
      <c r="Q649" s="14">
        <v>-0.748</v>
      </c>
      <c r="S649" s="4" t="s">
        <v>2</v>
      </c>
    </row>
    <row r="650" spans="1:19" ht="60" x14ac:dyDescent="0.15">
      <c r="A650" s="1" t="s">
        <v>1138</v>
      </c>
      <c r="B650" s="12" t="s">
        <v>5</v>
      </c>
      <c r="C650" s="11" t="s">
        <v>1137</v>
      </c>
      <c r="D650" s="10">
        <f t="shared" si="36"/>
        <v>81.099999999999994</v>
      </c>
      <c r="E650" s="9" t="e">
        <f t="shared" si="37"/>
        <v>#VALUE!</v>
      </c>
      <c r="F650" s="8" t="e">
        <f t="shared" si="38"/>
        <v>#VALUE!</v>
      </c>
      <c r="G650" s="8">
        <f t="shared" si="39"/>
        <v>-2.8051391862955031</v>
      </c>
      <c r="H650" s="7" t="s">
        <v>1136</v>
      </c>
      <c r="I650" s="5">
        <v>1.31</v>
      </c>
      <c r="J650" s="6">
        <v>81.099999999999994</v>
      </c>
      <c r="K650" s="6">
        <v>-40.700000000000003</v>
      </c>
      <c r="L650" s="15" t="s">
        <v>27</v>
      </c>
      <c r="M650" s="5">
        <v>6.61</v>
      </c>
      <c r="N650" s="14">
        <v>0.21299999999999999</v>
      </c>
      <c r="P650" s="14">
        <v>-0.50600000000000001</v>
      </c>
      <c r="Q650" s="14">
        <v>-0.46700000000000003</v>
      </c>
      <c r="S650" s="4" t="s">
        <v>2</v>
      </c>
    </row>
    <row r="651" spans="1:19" ht="60" x14ac:dyDescent="0.15">
      <c r="A651" s="1" t="s">
        <v>1135</v>
      </c>
      <c r="B651" s="12" t="s">
        <v>5</v>
      </c>
      <c r="C651" s="11" t="s">
        <v>1134</v>
      </c>
      <c r="D651" s="10">
        <f t="shared" si="36"/>
        <v>81</v>
      </c>
      <c r="E651" s="9">
        <f t="shared" si="37"/>
        <v>-0.64498644986449871</v>
      </c>
      <c r="F651" s="8">
        <f t="shared" si="38"/>
        <v>-3.403361344537815</v>
      </c>
      <c r="G651" s="8">
        <f t="shared" si="39"/>
        <v>-6.1478599221789887</v>
      </c>
      <c r="H651" s="7" t="s">
        <v>1133</v>
      </c>
      <c r="I651" s="5">
        <v>1.58</v>
      </c>
      <c r="J651" s="6">
        <v>81</v>
      </c>
      <c r="K651" s="6">
        <v>-46.2</v>
      </c>
      <c r="L651" s="6">
        <v>-23.8</v>
      </c>
      <c r="M651" s="6">
        <v>34.4</v>
      </c>
      <c r="N651" s="6">
        <v>36.9</v>
      </c>
      <c r="P651" s="14">
        <v>-0.43</v>
      </c>
      <c r="Q651" s="14">
        <v>-0.25700000000000001</v>
      </c>
      <c r="S651" s="4" t="s">
        <v>2</v>
      </c>
    </row>
    <row r="652" spans="1:19" ht="48" x14ac:dyDescent="0.15">
      <c r="A652" s="1" t="s">
        <v>1132</v>
      </c>
      <c r="B652" s="12" t="s">
        <v>5</v>
      </c>
      <c r="C652" s="11" t="s">
        <v>1131</v>
      </c>
      <c r="D652" s="10">
        <f t="shared" si="36"/>
        <v>79.8</v>
      </c>
      <c r="E652" s="9" t="e">
        <f t="shared" si="37"/>
        <v>#VALUE!</v>
      </c>
      <c r="F652" s="8" t="e">
        <f t="shared" si="38"/>
        <v>#VALUE!</v>
      </c>
      <c r="G652" s="8">
        <f t="shared" si="39"/>
        <v>-3.7228915662650599</v>
      </c>
      <c r="H652" s="7" t="s">
        <v>1130</v>
      </c>
      <c r="I652" s="5">
        <v>18.54</v>
      </c>
      <c r="J652" s="6">
        <v>79.8</v>
      </c>
      <c r="K652" s="6">
        <v>-75</v>
      </c>
      <c r="L652" s="15" t="s">
        <v>27</v>
      </c>
      <c r="M652" s="13">
        <v>0</v>
      </c>
      <c r="N652" s="13">
        <v>0</v>
      </c>
      <c r="P652" s="5">
        <v>-3.88</v>
      </c>
      <c r="Q652" s="5">
        <v>-4.9800000000000004</v>
      </c>
      <c r="S652" s="4" t="s">
        <v>2</v>
      </c>
    </row>
    <row r="653" spans="1:19" ht="60" x14ac:dyDescent="0.15">
      <c r="A653" s="1" t="s">
        <v>1129</v>
      </c>
      <c r="B653" s="12" t="s">
        <v>5</v>
      </c>
      <c r="C653" s="11" t="s">
        <v>1128</v>
      </c>
      <c r="D653" s="10">
        <f t="shared" si="36"/>
        <v>79.099999999999994</v>
      </c>
      <c r="E653" s="9">
        <f t="shared" si="37"/>
        <v>-0.64548494983277593</v>
      </c>
      <c r="F653" s="8">
        <f t="shared" si="38"/>
        <v>-4.0984455958549217</v>
      </c>
      <c r="G653" s="8">
        <f t="shared" si="39"/>
        <v>-0.80896551724137933</v>
      </c>
      <c r="H653" s="7" t="s">
        <v>1127</v>
      </c>
      <c r="I653" s="5">
        <v>11.73</v>
      </c>
      <c r="J653" s="6">
        <v>79.099999999999994</v>
      </c>
      <c r="K653" s="6">
        <v>-33.9</v>
      </c>
      <c r="L653" s="6">
        <v>-19.3</v>
      </c>
      <c r="M653" s="6">
        <v>24.7</v>
      </c>
      <c r="N653" s="6">
        <v>29.9</v>
      </c>
      <c r="P653" s="6">
        <v>-20.5</v>
      </c>
      <c r="Q653" s="6">
        <v>-14.5</v>
      </c>
      <c r="S653" s="4" t="s">
        <v>2</v>
      </c>
    </row>
    <row r="654" spans="1:19" ht="36" x14ac:dyDescent="0.15">
      <c r="A654" s="1" t="s">
        <v>1126</v>
      </c>
      <c r="B654" s="12" t="s">
        <v>9</v>
      </c>
      <c r="C654" s="11" t="s">
        <v>1125</v>
      </c>
      <c r="D654" s="10">
        <f t="shared" si="36"/>
        <v>76.7</v>
      </c>
      <c r="E654" s="9" t="e">
        <f t="shared" si="37"/>
        <v>#VALUE!</v>
      </c>
      <c r="F654" s="8" t="e">
        <f t="shared" si="38"/>
        <v>#VALUE!</v>
      </c>
      <c r="G654" s="8">
        <f t="shared" si="39"/>
        <v>-32.307692307692307</v>
      </c>
      <c r="H654" s="7" t="s">
        <v>1124</v>
      </c>
      <c r="I654" s="5">
        <v>1.68</v>
      </c>
      <c r="J654" s="6">
        <v>76.7</v>
      </c>
      <c r="K654" s="5">
        <v>-6.91</v>
      </c>
      <c r="L654" s="15" t="s">
        <v>27</v>
      </c>
      <c r="M654" s="6">
        <v>18.2</v>
      </c>
      <c r="N654" s="6">
        <v>15</v>
      </c>
      <c r="P654" s="14">
        <v>-0.56999999999999995</v>
      </c>
      <c r="Q654" s="14">
        <v>-5.1999999999999998E-2</v>
      </c>
      <c r="S654" s="4" t="s">
        <v>2</v>
      </c>
    </row>
    <row r="655" spans="1:19" ht="36" x14ac:dyDescent="0.15">
      <c r="A655" s="1" t="s">
        <v>1123</v>
      </c>
      <c r="B655" s="12" t="s">
        <v>5</v>
      </c>
      <c r="C655" s="11" t="s">
        <v>1122</v>
      </c>
      <c r="D655" s="10">
        <f t="shared" si="36"/>
        <v>76.5</v>
      </c>
      <c r="E655" s="9" t="e">
        <f t="shared" si="37"/>
        <v>#VALUE!</v>
      </c>
      <c r="F655" s="8" t="e">
        <f t="shared" si="38"/>
        <v>#VALUE!</v>
      </c>
      <c r="G655" s="8">
        <f t="shared" si="39"/>
        <v>-7.3392857142857144</v>
      </c>
      <c r="H655" s="7" t="s">
        <v>1121</v>
      </c>
      <c r="I655" s="5">
        <v>4.1100000000000003</v>
      </c>
      <c r="J655" s="6">
        <v>76.5</v>
      </c>
      <c r="K655" s="6">
        <v>-14.6</v>
      </c>
      <c r="L655" s="15" t="s">
        <v>27</v>
      </c>
      <c r="M655" s="13">
        <v>0</v>
      </c>
      <c r="N655" s="13">
        <v>0</v>
      </c>
      <c r="P655" s="5">
        <v>-1.85</v>
      </c>
      <c r="Q655" s="14">
        <v>-0.56000000000000005</v>
      </c>
      <c r="S655" s="4" t="s">
        <v>2</v>
      </c>
    </row>
    <row r="656" spans="1:19" ht="72" x14ac:dyDescent="0.15">
      <c r="A656" s="1" t="s">
        <v>1120</v>
      </c>
      <c r="B656" s="12" t="s">
        <v>5</v>
      </c>
      <c r="C656" s="11" t="s">
        <v>1119</v>
      </c>
      <c r="D656" s="10">
        <f t="shared" si="36"/>
        <v>76.099999999999994</v>
      </c>
      <c r="E656" s="9" t="e">
        <f t="shared" si="37"/>
        <v>#VALUE!</v>
      </c>
      <c r="F656" s="8" t="e">
        <f t="shared" si="38"/>
        <v>#VALUE!</v>
      </c>
      <c r="G656" s="8" t="e">
        <f t="shared" si="39"/>
        <v>#VALUE!</v>
      </c>
      <c r="H656" s="7" t="s">
        <v>1118</v>
      </c>
      <c r="I656" s="14">
        <v>0.48</v>
      </c>
      <c r="J656" s="6">
        <v>76.099999999999994</v>
      </c>
      <c r="K656" s="5">
        <v>-3.13</v>
      </c>
      <c r="L656" s="15" t="s">
        <v>27</v>
      </c>
      <c r="M656" s="14">
        <v>2.5000000000000001E-2</v>
      </c>
      <c r="N656" s="15" t="s">
        <v>27</v>
      </c>
      <c r="P656" s="5">
        <v>-3.69</v>
      </c>
      <c r="Q656" s="15" t="s">
        <v>27</v>
      </c>
      <c r="S656" s="4" t="s">
        <v>2</v>
      </c>
    </row>
    <row r="657" spans="1:19" ht="48" x14ac:dyDescent="0.15">
      <c r="A657" s="1" t="s">
        <v>1117</v>
      </c>
      <c r="B657" s="12" t="s">
        <v>16</v>
      </c>
      <c r="C657" s="11" t="s">
        <v>1116</v>
      </c>
      <c r="D657" s="10">
        <f t="shared" si="36"/>
        <v>75.8</v>
      </c>
      <c r="E657" s="9">
        <f t="shared" si="37"/>
        <v>-5.6461731493099121</v>
      </c>
      <c r="F657" s="8">
        <f t="shared" si="38"/>
        <v>-1.6844444444444444</v>
      </c>
      <c r="G657" s="8">
        <f t="shared" si="39"/>
        <v>-1.3189189189189188</v>
      </c>
      <c r="H657" s="7" t="s">
        <v>1115</v>
      </c>
      <c r="I657" s="5">
        <v>1.22</v>
      </c>
      <c r="J657" s="6">
        <v>75.8</v>
      </c>
      <c r="K657" s="6">
        <v>-65.8</v>
      </c>
      <c r="L657" s="6">
        <v>-45</v>
      </c>
      <c r="M657" s="5">
        <v>3.79</v>
      </c>
      <c r="N657" s="5">
        <v>7.97</v>
      </c>
      <c r="P657" s="5">
        <v>-3.04</v>
      </c>
      <c r="Q657" s="14">
        <v>-0.92500000000000004</v>
      </c>
      <c r="S657" s="4" t="s">
        <v>2</v>
      </c>
    </row>
    <row r="658" spans="1:19" ht="48" x14ac:dyDescent="0.15">
      <c r="A658" s="1" t="s">
        <v>1114</v>
      </c>
      <c r="B658" s="12" t="s">
        <v>5</v>
      </c>
      <c r="C658" s="11" t="s">
        <v>1113</v>
      </c>
      <c r="D658" s="10">
        <f t="shared" si="36"/>
        <v>74.8</v>
      </c>
      <c r="E658" s="9" t="e">
        <f t="shared" si="37"/>
        <v>#VALUE!</v>
      </c>
      <c r="F658" s="8" t="e">
        <f t="shared" si="38"/>
        <v>#VALUE!</v>
      </c>
      <c r="G658" s="8">
        <f t="shared" si="39"/>
        <v>-1.1072463768115941</v>
      </c>
      <c r="H658" s="7" t="s">
        <v>1112</v>
      </c>
      <c r="I658" s="5">
        <v>3.82</v>
      </c>
      <c r="J658" s="6">
        <v>74.8</v>
      </c>
      <c r="K658" s="6">
        <v>-22.6</v>
      </c>
      <c r="L658" s="15" t="s">
        <v>27</v>
      </c>
      <c r="M658" s="5">
        <v>3.33</v>
      </c>
      <c r="N658" s="14">
        <v>0.58799999999999997</v>
      </c>
      <c r="P658" s="5">
        <v>-5.05</v>
      </c>
      <c r="Q658" s="5">
        <v>-3.45</v>
      </c>
      <c r="S658" s="4" t="s">
        <v>2</v>
      </c>
    </row>
    <row r="659" spans="1:19" ht="72" x14ac:dyDescent="0.15">
      <c r="A659" s="1" t="s">
        <v>1111</v>
      </c>
      <c r="B659" s="12" t="s">
        <v>143</v>
      </c>
      <c r="C659" s="11" t="s">
        <v>1110</v>
      </c>
      <c r="D659" s="10">
        <f t="shared" si="36"/>
        <v>73.5</v>
      </c>
      <c r="E659" s="9" t="e">
        <f t="shared" si="37"/>
        <v>#VALUE!</v>
      </c>
      <c r="F659" s="8" t="e">
        <f t="shared" si="38"/>
        <v>#VALUE!</v>
      </c>
      <c r="G659" s="8" t="e">
        <f t="shared" si="39"/>
        <v>#VALUE!</v>
      </c>
      <c r="H659" s="7" t="s">
        <v>1109</v>
      </c>
      <c r="I659" s="5">
        <v>2.92</v>
      </c>
      <c r="J659" s="6">
        <v>73.5</v>
      </c>
      <c r="K659" s="5">
        <v>-4.88</v>
      </c>
      <c r="L659" s="15" t="s">
        <v>27</v>
      </c>
      <c r="M659" s="14">
        <v>0.79800000000000004</v>
      </c>
      <c r="N659" s="15" t="s">
        <v>27</v>
      </c>
      <c r="P659" s="14">
        <v>-0.29499999999999998</v>
      </c>
      <c r="Q659" s="15" t="s">
        <v>27</v>
      </c>
      <c r="S659" s="4" t="s">
        <v>2</v>
      </c>
    </row>
    <row r="660" spans="1:19" ht="48" x14ac:dyDescent="0.15">
      <c r="A660" s="1" t="s">
        <v>1108</v>
      </c>
      <c r="B660" s="12" t="s">
        <v>78</v>
      </c>
      <c r="C660" s="11" t="s">
        <v>1107</v>
      </c>
      <c r="D660" s="10">
        <f t="shared" si="36"/>
        <v>73</v>
      </c>
      <c r="E660" s="9" t="e">
        <f t="shared" si="37"/>
        <v>#VALUE!</v>
      </c>
      <c r="F660" s="8" t="e">
        <f t="shared" si="38"/>
        <v>#VALUE!</v>
      </c>
      <c r="G660" s="8">
        <f t="shared" si="39"/>
        <v>-6.7193675889328066</v>
      </c>
      <c r="H660" s="7" t="s">
        <v>1106</v>
      </c>
      <c r="I660" s="5">
        <v>34</v>
      </c>
      <c r="J660" s="6">
        <v>73</v>
      </c>
      <c r="K660" s="5">
        <v>-4.59</v>
      </c>
      <c r="L660" s="15" t="s">
        <v>27</v>
      </c>
      <c r="M660" s="6">
        <v>23.9</v>
      </c>
      <c r="N660" s="5">
        <v>8.9</v>
      </c>
      <c r="P660" s="5">
        <v>-1.22</v>
      </c>
      <c r="Q660" s="5">
        <v>-5.0599999999999996</v>
      </c>
      <c r="S660" s="4" t="s">
        <v>2</v>
      </c>
    </row>
    <row r="661" spans="1:19" ht="84" x14ac:dyDescent="0.15">
      <c r="A661" s="1" t="s">
        <v>1105</v>
      </c>
      <c r="B661" s="12" t="s">
        <v>1104</v>
      </c>
      <c r="C661" s="11" t="s">
        <v>1103</v>
      </c>
      <c r="D661" s="10">
        <f t="shared" si="36"/>
        <v>72.3</v>
      </c>
      <c r="E661" s="9" t="e">
        <f t="shared" si="37"/>
        <v>#VALUE!</v>
      </c>
      <c r="F661" s="8" t="e">
        <f t="shared" si="38"/>
        <v>#VALUE!</v>
      </c>
      <c r="G661" s="8" t="e">
        <f t="shared" si="39"/>
        <v>#VALUE!</v>
      </c>
      <c r="H661" s="7" t="s">
        <v>1102</v>
      </c>
      <c r="I661" s="5">
        <v>1.55</v>
      </c>
      <c r="J661" s="6">
        <v>72.3</v>
      </c>
      <c r="K661" s="6">
        <v>-41.4</v>
      </c>
      <c r="L661" s="15" t="s">
        <v>27</v>
      </c>
      <c r="M661" s="6">
        <v>40.6</v>
      </c>
      <c r="N661" s="15" t="s">
        <v>27</v>
      </c>
      <c r="P661" s="5">
        <v>-3.36</v>
      </c>
      <c r="Q661" s="15" t="s">
        <v>27</v>
      </c>
      <c r="S661" s="4" t="s">
        <v>2</v>
      </c>
    </row>
    <row r="662" spans="1:19" ht="96" x14ac:dyDescent="0.15">
      <c r="A662" s="1" t="s">
        <v>1101</v>
      </c>
      <c r="B662" s="12" t="s">
        <v>5</v>
      </c>
      <c r="C662" s="11" t="s">
        <v>1100</v>
      </c>
      <c r="D662" s="10">
        <f t="shared" si="36"/>
        <v>72.099999999999994</v>
      </c>
      <c r="E662" s="9">
        <f t="shared" si="37"/>
        <v>-8.7202380952380948E-2</v>
      </c>
      <c r="F662" s="8">
        <f t="shared" si="38"/>
        <v>-8.202502844141069</v>
      </c>
      <c r="G662" s="8">
        <f t="shared" si="39"/>
        <v>-1.1591836734693877</v>
      </c>
      <c r="H662" s="7" t="s">
        <v>1099</v>
      </c>
      <c r="I662" s="14">
        <v>0.56799999999999995</v>
      </c>
      <c r="J662" s="6">
        <v>72.099999999999994</v>
      </c>
      <c r="K662" s="6">
        <v>-15.3</v>
      </c>
      <c r="L662" s="5">
        <v>-8.7899999999999991</v>
      </c>
      <c r="M662" s="6">
        <v>144.80000000000001</v>
      </c>
      <c r="N662" s="6">
        <v>100.8</v>
      </c>
      <c r="P662" s="14">
        <v>-0.91500000000000004</v>
      </c>
      <c r="Q662" s="14">
        <v>-0.49</v>
      </c>
      <c r="S662" s="4" t="s">
        <v>2</v>
      </c>
    </row>
    <row r="663" spans="1:19" ht="96" x14ac:dyDescent="0.15">
      <c r="A663" s="1" t="s">
        <v>1098</v>
      </c>
      <c r="B663" s="12" t="s">
        <v>78</v>
      </c>
      <c r="C663" s="11" t="s">
        <v>1097</v>
      </c>
      <c r="D663" s="10">
        <f t="shared" si="36"/>
        <v>70.3</v>
      </c>
      <c r="E663" s="9" t="e">
        <f t="shared" si="37"/>
        <v>#VALUE!</v>
      </c>
      <c r="F663" s="8" t="e">
        <f t="shared" si="38"/>
        <v>#VALUE!</v>
      </c>
      <c r="G663" s="8">
        <f t="shared" si="39"/>
        <v>-5.324675324675324</v>
      </c>
      <c r="H663" s="7" t="s">
        <v>1096</v>
      </c>
      <c r="I663" s="5">
        <v>1.64</v>
      </c>
      <c r="J663" s="6">
        <v>70.3</v>
      </c>
      <c r="K663" s="6">
        <v>-31.7</v>
      </c>
      <c r="L663" s="15" t="s">
        <v>27</v>
      </c>
      <c r="M663" s="5">
        <v>6.9</v>
      </c>
      <c r="N663" s="5">
        <v>5.37</v>
      </c>
      <c r="P663" s="14">
        <v>-0.3</v>
      </c>
      <c r="Q663" s="14">
        <v>-0.308</v>
      </c>
      <c r="S663" s="4" t="s">
        <v>2</v>
      </c>
    </row>
    <row r="664" spans="1:19" ht="60" x14ac:dyDescent="0.15">
      <c r="A664" s="1" t="s">
        <v>1095</v>
      </c>
      <c r="B664" s="12" t="s">
        <v>5</v>
      </c>
      <c r="C664" s="11" t="s">
        <v>1094</v>
      </c>
      <c r="D664" s="10">
        <f t="shared" si="36"/>
        <v>70.099999999999994</v>
      </c>
      <c r="E664" s="9" t="e">
        <f t="shared" si="37"/>
        <v>#VALUE!</v>
      </c>
      <c r="F664" s="8" t="e">
        <f t="shared" si="38"/>
        <v>#VALUE!</v>
      </c>
      <c r="G664" s="8">
        <f t="shared" si="39"/>
        <v>-1.4880952380952381</v>
      </c>
      <c r="H664" s="7" t="s">
        <v>1093</v>
      </c>
      <c r="I664" s="5">
        <v>1.25</v>
      </c>
      <c r="J664" s="6">
        <v>70.099999999999994</v>
      </c>
      <c r="K664" s="6">
        <v>-23.8</v>
      </c>
      <c r="L664" s="15" t="s">
        <v>27</v>
      </c>
      <c r="M664" s="15" t="s">
        <v>27</v>
      </c>
      <c r="N664" s="13">
        <v>0</v>
      </c>
      <c r="P664" s="5">
        <v>-2.5</v>
      </c>
      <c r="Q664" s="14">
        <v>-0.84</v>
      </c>
      <c r="S664" s="4" t="s">
        <v>2</v>
      </c>
    </row>
    <row r="665" spans="1:19" ht="108" x14ac:dyDescent="0.15">
      <c r="A665" s="1" t="s">
        <v>1092</v>
      </c>
      <c r="B665" s="12" t="s">
        <v>5</v>
      </c>
      <c r="C665" s="11" t="s">
        <v>1091</v>
      </c>
      <c r="D665" s="10">
        <f t="shared" si="36"/>
        <v>69.400000000000006</v>
      </c>
      <c r="E665" s="9">
        <f t="shared" si="37"/>
        <v>-1.135814889336016</v>
      </c>
      <c r="F665" s="8">
        <f t="shared" si="38"/>
        <v>-0.61470327723649254</v>
      </c>
      <c r="G665" s="8">
        <f t="shared" si="39"/>
        <v>-1.212962962962963</v>
      </c>
      <c r="H665" s="7" t="s">
        <v>1090</v>
      </c>
      <c r="I665" s="5">
        <v>2.62</v>
      </c>
      <c r="J665" s="6">
        <v>69.400000000000006</v>
      </c>
      <c r="K665" s="6">
        <v>-80</v>
      </c>
      <c r="L665" s="6">
        <v>-112.9</v>
      </c>
      <c r="M665" s="6">
        <v>62.3</v>
      </c>
      <c r="N665" s="6">
        <v>99.4</v>
      </c>
      <c r="P665" s="14">
        <v>-0.19500000000000001</v>
      </c>
      <c r="Q665" s="5">
        <v>-2.16</v>
      </c>
      <c r="S665" s="4" t="s">
        <v>2</v>
      </c>
    </row>
    <row r="666" spans="1:19" ht="72" x14ac:dyDescent="0.15">
      <c r="A666" s="1" t="s">
        <v>1089</v>
      </c>
      <c r="B666" s="12" t="s">
        <v>16</v>
      </c>
      <c r="C666" s="11" t="s">
        <v>1088</v>
      </c>
      <c r="D666" s="10">
        <f t="shared" ref="D666:D729" si="40">J666</f>
        <v>69.3</v>
      </c>
      <c r="E666" s="9">
        <f t="shared" ref="E666:E729" si="41">L666/N666</f>
        <v>-15.884476534296029</v>
      </c>
      <c r="F666" s="8">
        <f t="shared" ref="F666:F729" si="42">J666/L666</f>
        <v>-0.78749999999999998</v>
      </c>
      <c r="G666" s="8">
        <f t="shared" ref="G666:G729" si="43">I666/Q666</f>
        <v>-2.854166666666667</v>
      </c>
      <c r="H666" s="7" t="s">
        <v>1087</v>
      </c>
      <c r="I666" s="5">
        <v>1.37</v>
      </c>
      <c r="J666" s="6">
        <v>69.3</v>
      </c>
      <c r="K666" s="6">
        <v>-102.4</v>
      </c>
      <c r="L666" s="6">
        <v>-88</v>
      </c>
      <c r="M666" s="5">
        <v>3.18</v>
      </c>
      <c r="N666" s="5">
        <v>5.54</v>
      </c>
      <c r="P666" s="14">
        <v>-0.64700000000000002</v>
      </c>
      <c r="Q666" s="14">
        <v>-0.48</v>
      </c>
      <c r="S666" s="4" t="s">
        <v>2</v>
      </c>
    </row>
    <row r="667" spans="1:19" ht="36" x14ac:dyDescent="0.15">
      <c r="A667" s="1" t="s">
        <v>1086</v>
      </c>
      <c r="B667" s="12" t="s">
        <v>78</v>
      </c>
      <c r="C667" s="11" t="s">
        <v>1085</v>
      </c>
      <c r="D667" s="10">
        <f t="shared" si="40"/>
        <v>68.599999999999994</v>
      </c>
      <c r="E667" s="9" t="e">
        <f t="shared" si="41"/>
        <v>#VALUE!</v>
      </c>
      <c r="F667" s="8" t="e">
        <f t="shared" si="42"/>
        <v>#VALUE!</v>
      </c>
      <c r="G667" s="8">
        <f t="shared" si="43"/>
        <v>-7.41</v>
      </c>
      <c r="H667" s="7" t="s">
        <v>1084</v>
      </c>
      <c r="I667" s="5">
        <v>7.41</v>
      </c>
      <c r="J667" s="6">
        <v>68.599999999999994</v>
      </c>
      <c r="K667" s="13">
        <v>0</v>
      </c>
      <c r="L667" s="15" t="s">
        <v>27</v>
      </c>
      <c r="M667" s="13">
        <v>0</v>
      </c>
      <c r="N667" s="13">
        <v>0</v>
      </c>
      <c r="P667" s="14">
        <v>-0.221</v>
      </c>
      <c r="Q667" s="5">
        <v>-1</v>
      </c>
      <c r="S667" s="4" t="s">
        <v>2</v>
      </c>
    </row>
    <row r="668" spans="1:19" ht="72" x14ac:dyDescent="0.15">
      <c r="A668" s="1" t="s">
        <v>1083</v>
      </c>
      <c r="B668" s="12" t="s">
        <v>5</v>
      </c>
      <c r="C668" s="11" t="s">
        <v>1082</v>
      </c>
      <c r="D668" s="10">
        <f t="shared" si="40"/>
        <v>68.400000000000006</v>
      </c>
      <c r="E668" s="9" t="e">
        <f t="shared" si="41"/>
        <v>#VALUE!</v>
      </c>
      <c r="F668" s="8" t="e">
        <f t="shared" si="42"/>
        <v>#VALUE!</v>
      </c>
      <c r="G668" s="8" t="e">
        <f t="shared" si="43"/>
        <v>#VALUE!</v>
      </c>
      <c r="H668" s="7" t="s">
        <v>1081</v>
      </c>
      <c r="I668" s="5">
        <v>14.71</v>
      </c>
      <c r="J668" s="6">
        <v>68.400000000000006</v>
      </c>
      <c r="K668" s="6">
        <v>14.5</v>
      </c>
      <c r="L668" s="15" t="s">
        <v>27</v>
      </c>
      <c r="M668" s="6">
        <v>105.4</v>
      </c>
      <c r="N668" s="15" t="s">
        <v>27</v>
      </c>
      <c r="P668" s="5">
        <v>1.0900000000000001</v>
      </c>
      <c r="Q668" s="15" t="s">
        <v>27</v>
      </c>
      <c r="S668" s="4" t="s">
        <v>2</v>
      </c>
    </row>
    <row r="669" spans="1:19" ht="60" x14ac:dyDescent="0.15">
      <c r="A669" s="1" t="s">
        <v>1080</v>
      </c>
      <c r="B669" s="12" t="s">
        <v>5</v>
      </c>
      <c r="C669" s="11" t="s">
        <v>1079</v>
      </c>
      <c r="D669" s="10">
        <f t="shared" si="40"/>
        <v>67.099999999999994</v>
      </c>
      <c r="E669" s="9" t="e">
        <f t="shared" si="41"/>
        <v>#VALUE!</v>
      </c>
      <c r="F669" s="8" t="e">
        <f t="shared" si="42"/>
        <v>#VALUE!</v>
      </c>
      <c r="G669" s="8" t="e">
        <f t="shared" si="43"/>
        <v>#VALUE!</v>
      </c>
      <c r="H669" s="7" t="s">
        <v>1078</v>
      </c>
      <c r="I669" s="5">
        <v>1.34</v>
      </c>
      <c r="J669" s="6">
        <v>67.099999999999994</v>
      </c>
      <c r="K669" s="5">
        <v>-2.72</v>
      </c>
      <c r="L669" s="15" t="s">
        <v>27</v>
      </c>
      <c r="M669" s="5">
        <v>1.48</v>
      </c>
      <c r="N669" s="15" t="s">
        <v>27</v>
      </c>
      <c r="P669" s="14">
        <v>-9.5000000000000001E-2</v>
      </c>
      <c r="Q669" s="15" t="s">
        <v>27</v>
      </c>
      <c r="S669" s="4" t="s">
        <v>2</v>
      </c>
    </row>
    <row r="670" spans="1:19" ht="36" x14ac:dyDescent="0.15">
      <c r="A670" s="1" t="s">
        <v>1077</v>
      </c>
      <c r="B670" s="12" t="s">
        <v>5</v>
      </c>
      <c r="C670" s="11" t="s">
        <v>1076</v>
      </c>
      <c r="D670" s="10">
        <f t="shared" si="40"/>
        <v>66.400000000000006</v>
      </c>
      <c r="E670" s="9" t="e">
        <f t="shared" si="41"/>
        <v>#VALUE!</v>
      </c>
      <c r="F670" s="8" t="e">
        <f t="shared" si="42"/>
        <v>#VALUE!</v>
      </c>
      <c r="G670" s="8">
        <f t="shared" si="43"/>
        <v>-4.7788461538461533</v>
      </c>
      <c r="H670" s="7" t="s">
        <v>1075</v>
      </c>
      <c r="I670" s="5">
        <v>14.91</v>
      </c>
      <c r="J670" s="6">
        <v>66.400000000000006</v>
      </c>
      <c r="K670" s="6">
        <v>-21.8</v>
      </c>
      <c r="L670" s="15" t="s">
        <v>27</v>
      </c>
      <c r="M670" s="13">
        <v>0</v>
      </c>
      <c r="N670" s="13">
        <v>0</v>
      </c>
      <c r="P670" s="14">
        <v>-0.74299999999999999</v>
      </c>
      <c r="Q670" s="5">
        <v>-3.12</v>
      </c>
      <c r="S670" s="4" t="s">
        <v>2</v>
      </c>
    </row>
    <row r="671" spans="1:19" ht="72" x14ac:dyDescent="0.15">
      <c r="A671" s="1" t="s">
        <v>1074</v>
      </c>
      <c r="B671" s="12" t="s">
        <v>143</v>
      </c>
      <c r="C671" s="11" t="s">
        <v>1073</v>
      </c>
      <c r="D671" s="10">
        <f t="shared" si="40"/>
        <v>65.7</v>
      </c>
      <c r="E671" s="9" t="e">
        <f t="shared" si="41"/>
        <v>#VALUE!</v>
      </c>
      <c r="F671" s="8" t="e">
        <f t="shared" si="42"/>
        <v>#VALUE!</v>
      </c>
      <c r="G671" s="8" t="e">
        <f t="shared" si="43"/>
        <v>#VALUE!</v>
      </c>
      <c r="H671" s="7" t="s">
        <v>1072</v>
      </c>
      <c r="I671" s="5">
        <v>14.56</v>
      </c>
      <c r="J671" s="6">
        <v>65.7</v>
      </c>
      <c r="K671" s="6">
        <v>-12.1</v>
      </c>
      <c r="L671" s="15" t="s">
        <v>27</v>
      </c>
      <c r="M671" s="14">
        <v>0.501</v>
      </c>
      <c r="N671" s="15" t="s">
        <v>27</v>
      </c>
      <c r="P671" s="5">
        <v>-2.3199999999999998</v>
      </c>
      <c r="Q671" s="15" t="s">
        <v>27</v>
      </c>
      <c r="S671" s="4" t="s">
        <v>2</v>
      </c>
    </row>
    <row r="672" spans="1:19" ht="48" x14ac:dyDescent="0.15">
      <c r="A672" s="1" t="s">
        <v>1071</v>
      </c>
      <c r="B672" s="12" t="s">
        <v>5</v>
      </c>
      <c r="C672" s="11" t="s">
        <v>1070</v>
      </c>
      <c r="D672" s="10">
        <f t="shared" si="40"/>
        <v>65.5</v>
      </c>
      <c r="E672" s="9" t="e">
        <f t="shared" si="41"/>
        <v>#VALUE!</v>
      </c>
      <c r="F672" s="8" t="e">
        <f t="shared" si="42"/>
        <v>#VALUE!</v>
      </c>
      <c r="G672" s="8" t="e">
        <f t="shared" si="43"/>
        <v>#VALUE!</v>
      </c>
      <c r="H672" s="7" t="s">
        <v>1069</v>
      </c>
      <c r="I672" s="14">
        <v>0.51500000000000001</v>
      </c>
      <c r="J672" s="6">
        <v>65.5</v>
      </c>
      <c r="K672" s="5">
        <v>3.5</v>
      </c>
      <c r="L672" s="15" t="s">
        <v>27</v>
      </c>
      <c r="M672" s="14">
        <v>-9.0999999999999998E-2</v>
      </c>
      <c r="N672" s="15" t="s">
        <v>27</v>
      </c>
      <c r="P672" s="14">
        <v>-0.41699999999999998</v>
      </c>
      <c r="Q672" s="15" t="s">
        <v>27</v>
      </c>
      <c r="S672" s="4" t="s">
        <v>2</v>
      </c>
    </row>
    <row r="673" spans="1:19" ht="108" x14ac:dyDescent="0.15">
      <c r="A673" s="1" t="s">
        <v>1068</v>
      </c>
      <c r="B673" s="12" t="s">
        <v>5</v>
      </c>
      <c r="C673" s="11" t="s">
        <v>1067</v>
      </c>
      <c r="D673" s="10">
        <f t="shared" si="40"/>
        <v>65.400000000000006</v>
      </c>
      <c r="E673" s="9">
        <f t="shared" si="41"/>
        <v>0.13</v>
      </c>
      <c r="F673" s="8">
        <f t="shared" si="42"/>
        <v>5.5897435897435903</v>
      </c>
      <c r="G673" s="8">
        <f t="shared" si="43"/>
        <v>6.2857142857142865</v>
      </c>
      <c r="H673" s="7" t="s">
        <v>1066</v>
      </c>
      <c r="I673" s="14">
        <v>0.66</v>
      </c>
      <c r="J673" s="6">
        <v>65.400000000000006</v>
      </c>
      <c r="K673" s="5">
        <v>4.99</v>
      </c>
      <c r="L673" s="6">
        <v>11.7</v>
      </c>
      <c r="M673" s="6">
        <v>87.4</v>
      </c>
      <c r="N673" s="6">
        <v>90</v>
      </c>
      <c r="P673" s="5">
        <v>-1.22</v>
      </c>
      <c r="Q673" s="14">
        <v>0.105</v>
      </c>
      <c r="S673" s="4" t="s">
        <v>2</v>
      </c>
    </row>
    <row r="674" spans="1:19" ht="36" x14ac:dyDescent="0.15">
      <c r="A674" s="1" t="s">
        <v>1065</v>
      </c>
      <c r="B674" s="12" t="s">
        <v>5</v>
      </c>
      <c r="C674" s="11" t="s">
        <v>1064</v>
      </c>
      <c r="D674" s="10">
        <f t="shared" si="40"/>
        <v>65.099999999999994</v>
      </c>
      <c r="E674" s="9" t="e">
        <f t="shared" si="41"/>
        <v>#VALUE!</v>
      </c>
      <c r="F674" s="8" t="e">
        <f t="shared" si="42"/>
        <v>#VALUE!</v>
      </c>
      <c r="G674" s="8" t="e">
        <f t="shared" si="43"/>
        <v>#VALUE!</v>
      </c>
      <c r="H674" s="7" t="s">
        <v>1063</v>
      </c>
      <c r="I674" s="5">
        <v>13</v>
      </c>
      <c r="J674" s="6">
        <v>65.099999999999994</v>
      </c>
      <c r="K674" s="13">
        <v>0</v>
      </c>
      <c r="L674" s="15" t="s">
        <v>27</v>
      </c>
      <c r="M674" s="14">
        <v>6.6000000000000003E-2</v>
      </c>
      <c r="N674" s="15" t="s">
        <v>27</v>
      </c>
      <c r="P674" s="14">
        <v>0.36099999999999999</v>
      </c>
      <c r="Q674" s="15" t="s">
        <v>27</v>
      </c>
      <c r="S674" s="4" t="s">
        <v>2</v>
      </c>
    </row>
    <row r="675" spans="1:19" ht="36" x14ac:dyDescent="0.15">
      <c r="A675" s="1" t="s">
        <v>1062</v>
      </c>
      <c r="B675" s="12" t="s">
        <v>5</v>
      </c>
      <c r="C675" s="11" t="s">
        <v>1061</v>
      </c>
      <c r="D675" s="10">
        <f t="shared" si="40"/>
        <v>64.8</v>
      </c>
      <c r="E675" s="9" t="e">
        <f t="shared" si="41"/>
        <v>#VALUE!</v>
      </c>
      <c r="F675" s="8" t="e">
        <f t="shared" si="42"/>
        <v>#VALUE!</v>
      </c>
      <c r="G675" s="8" t="e">
        <f t="shared" si="43"/>
        <v>#VALUE!</v>
      </c>
      <c r="H675" s="7" t="s">
        <v>1060</v>
      </c>
      <c r="I675" s="5">
        <v>1.4</v>
      </c>
      <c r="J675" s="6">
        <v>64.8</v>
      </c>
      <c r="K675" s="5">
        <v>-9.2200000000000006</v>
      </c>
      <c r="L675" s="15" t="s">
        <v>27</v>
      </c>
      <c r="M675" s="14">
        <v>0.49399999999999999</v>
      </c>
      <c r="N675" s="15" t="s">
        <v>27</v>
      </c>
      <c r="P675" s="14">
        <v>-5.1999999999999998E-2</v>
      </c>
      <c r="Q675" s="15" t="s">
        <v>27</v>
      </c>
      <c r="S675" s="4" t="s">
        <v>2</v>
      </c>
    </row>
    <row r="676" spans="1:19" ht="48" x14ac:dyDescent="0.15">
      <c r="A676" s="1" t="s">
        <v>1059</v>
      </c>
      <c r="B676" s="12" t="s">
        <v>5</v>
      </c>
      <c r="C676" s="11" t="s">
        <v>1058</v>
      </c>
      <c r="D676" s="10">
        <f t="shared" si="40"/>
        <v>63.2</v>
      </c>
      <c r="E676" s="9" t="e">
        <f t="shared" si="41"/>
        <v>#VALUE!</v>
      </c>
      <c r="F676" s="8" t="e">
        <f t="shared" si="42"/>
        <v>#VALUE!</v>
      </c>
      <c r="G676" s="8">
        <f t="shared" si="43"/>
        <v>-2.0607734806629834</v>
      </c>
      <c r="H676" s="7" t="s">
        <v>1057</v>
      </c>
      <c r="I676" s="5">
        <v>7.46</v>
      </c>
      <c r="J676" s="6">
        <v>63.2</v>
      </c>
      <c r="K676" s="6">
        <v>-81.099999999999994</v>
      </c>
      <c r="L676" s="15" t="s">
        <v>27</v>
      </c>
      <c r="M676" s="5">
        <v>1.0900000000000001</v>
      </c>
      <c r="N676" s="14">
        <v>5.7000000000000002E-2</v>
      </c>
      <c r="P676" s="5">
        <v>-1.88</v>
      </c>
      <c r="Q676" s="5">
        <v>-3.62</v>
      </c>
      <c r="S676" s="4" t="s">
        <v>2</v>
      </c>
    </row>
    <row r="677" spans="1:19" ht="48" x14ac:dyDescent="0.15">
      <c r="A677" s="1" t="s">
        <v>1056</v>
      </c>
      <c r="B677" s="12" t="s">
        <v>143</v>
      </c>
      <c r="C677" s="11" t="s">
        <v>1055</v>
      </c>
      <c r="D677" s="10">
        <f t="shared" si="40"/>
        <v>62.3</v>
      </c>
      <c r="E677" s="9">
        <f t="shared" si="41"/>
        <v>0.37499999999999994</v>
      </c>
      <c r="F677" s="8">
        <f t="shared" si="42"/>
        <v>1.7598870056497176</v>
      </c>
      <c r="G677" s="8">
        <f t="shared" si="43"/>
        <v>14.647058823529411</v>
      </c>
      <c r="H677" s="7" t="s">
        <v>1054</v>
      </c>
      <c r="I677" s="5">
        <v>2.4900000000000002</v>
      </c>
      <c r="J677" s="6">
        <v>62.3</v>
      </c>
      <c r="K677" s="6">
        <v>-15.2</v>
      </c>
      <c r="L677" s="6">
        <v>35.4</v>
      </c>
      <c r="M677" s="14">
        <v>0.24199999999999999</v>
      </c>
      <c r="N677" s="6">
        <v>94.4</v>
      </c>
      <c r="P677" s="5">
        <v>-2.21</v>
      </c>
      <c r="Q677" s="14">
        <v>0.17</v>
      </c>
      <c r="S677" s="4" t="s">
        <v>2</v>
      </c>
    </row>
    <row r="678" spans="1:19" ht="24" x14ac:dyDescent="0.15">
      <c r="A678" s="1" t="s">
        <v>1053</v>
      </c>
      <c r="B678" s="12" t="s">
        <v>5</v>
      </c>
      <c r="C678" s="11" t="s">
        <v>1052</v>
      </c>
      <c r="D678" s="10">
        <f t="shared" si="40"/>
        <v>61.9</v>
      </c>
      <c r="E678" s="9" t="e">
        <f t="shared" si="41"/>
        <v>#VALUE!</v>
      </c>
      <c r="F678" s="8" t="e">
        <f t="shared" si="42"/>
        <v>#VALUE!</v>
      </c>
      <c r="G678" s="8" t="e">
        <f t="shared" si="43"/>
        <v>#VALUE!</v>
      </c>
      <c r="H678" s="7" t="s">
        <v>1051</v>
      </c>
      <c r="I678" s="5">
        <v>2.02</v>
      </c>
      <c r="J678" s="6">
        <v>61.9</v>
      </c>
      <c r="K678" s="6">
        <v>-12.1</v>
      </c>
      <c r="L678" s="15" t="s">
        <v>27</v>
      </c>
      <c r="M678" s="15" t="s">
        <v>27</v>
      </c>
      <c r="N678" s="15" t="s">
        <v>27</v>
      </c>
      <c r="P678" s="14">
        <v>-0.93600000000000005</v>
      </c>
      <c r="Q678" s="15" t="s">
        <v>27</v>
      </c>
      <c r="S678" s="4" t="s">
        <v>2</v>
      </c>
    </row>
    <row r="679" spans="1:19" ht="60" x14ac:dyDescent="0.15">
      <c r="A679" s="1" t="s">
        <v>1050</v>
      </c>
      <c r="B679" s="12" t="s">
        <v>5</v>
      </c>
      <c r="C679" s="11" t="s">
        <v>1049</v>
      </c>
      <c r="D679" s="10">
        <f t="shared" si="40"/>
        <v>61.1</v>
      </c>
      <c r="E679" s="9" t="e">
        <f t="shared" si="41"/>
        <v>#DIV/0!</v>
      </c>
      <c r="F679" s="8">
        <f t="shared" si="42"/>
        <v>-2.5144032921810697</v>
      </c>
      <c r="G679" s="8">
        <f t="shared" si="43"/>
        <v>-1.4678492239467851</v>
      </c>
      <c r="H679" s="7" t="s">
        <v>1048</v>
      </c>
      <c r="I679" s="5">
        <v>6.62</v>
      </c>
      <c r="J679" s="6">
        <v>61.1</v>
      </c>
      <c r="K679" s="6">
        <v>-22.8</v>
      </c>
      <c r="L679" s="6">
        <v>-24.3</v>
      </c>
      <c r="M679" s="13">
        <v>0</v>
      </c>
      <c r="N679" s="13">
        <v>0</v>
      </c>
      <c r="P679" s="5">
        <v>-9.08</v>
      </c>
      <c r="Q679" s="5">
        <v>-4.51</v>
      </c>
      <c r="S679" s="4" t="s">
        <v>2</v>
      </c>
    </row>
    <row r="680" spans="1:19" ht="84" x14ac:dyDescent="0.15">
      <c r="A680" s="1" t="s">
        <v>1047</v>
      </c>
      <c r="B680" s="12" t="s">
        <v>5</v>
      </c>
      <c r="C680" s="11" t="s">
        <v>1046</v>
      </c>
      <c r="D680" s="10">
        <f t="shared" si="40"/>
        <v>61</v>
      </c>
      <c r="E680" s="9">
        <f t="shared" si="41"/>
        <v>-0.13173515981735159</v>
      </c>
      <c r="F680" s="8">
        <f t="shared" si="42"/>
        <v>-10.571923743500868</v>
      </c>
      <c r="G680" s="8">
        <f t="shared" si="43"/>
        <v>-3.5294117647058827</v>
      </c>
      <c r="H680" s="7" t="s">
        <v>1045</v>
      </c>
      <c r="I680" s="14">
        <v>0.66</v>
      </c>
      <c r="J680" s="6">
        <v>61</v>
      </c>
      <c r="K680" s="6">
        <v>-12.6</v>
      </c>
      <c r="L680" s="5">
        <v>-5.77</v>
      </c>
      <c r="M680" s="6">
        <v>37</v>
      </c>
      <c r="N680" s="6">
        <v>43.8</v>
      </c>
      <c r="P680" s="14">
        <v>-0.17100000000000001</v>
      </c>
      <c r="Q680" s="14">
        <v>-0.187</v>
      </c>
      <c r="S680" s="4" t="s">
        <v>2</v>
      </c>
    </row>
    <row r="681" spans="1:19" ht="60" x14ac:dyDescent="0.15">
      <c r="A681" s="1" t="s">
        <v>1044</v>
      </c>
      <c r="B681" s="12" t="s">
        <v>5</v>
      </c>
      <c r="C681" s="11" t="s">
        <v>1043</v>
      </c>
      <c r="D681" s="10">
        <f t="shared" si="40"/>
        <v>60.1</v>
      </c>
      <c r="E681" s="9">
        <f t="shared" si="41"/>
        <v>-2.4114671163575045</v>
      </c>
      <c r="F681" s="8">
        <f t="shared" si="42"/>
        <v>-4.2027972027972025</v>
      </c>
      <c r="G681" s="8">
        <f t="shared" si="43"/>
        <v>-3.0117647058823529</v>
      </c>
      <c r="H681" s="7" t="s">
        <v>1042</v>
      </c>
      <c r="I681" s="14">
        <v>0.51200000000000001</v>
      </c>
      <c r="J681" s="6">
        <v>60.1</v>
      </c>
      <c r="K681" s="6">
        <v>-13</v>
      </c>
      <c r="L681" s="6">
        <v>-14.3</v>
      </c>
      <c r="M681" s="5">
        <v>5.26</v>
      </c>
      <c r="N681" s="5">
        <v>5.93</v>
      </c>
      <c r="P681" s="14">
        <v>-0.45600000000000002</v>
      </c>
      <c r="Q681" s="14">
        <v>-0.17</v>
      </c>
      <c r="S681" s="4" t="s">
        <v>2</v>
      </c>
    </row>
    <row r="682" spans="1:19" ht="84" x14ac:dyDescent="0.15">
      <c r="A682" s="1" t="s">
        <v>1041</v>
      </c>
      <c r="B682" s="12" t="s">
        <v>5</v>
      </c>
      <c r="C682" s="11" t="s">
        <v>1040</v>
      </c>
      <c r="D682" s="10">
        <f t="shared" si="40"/>
        <v>60</v>
      </c>
      <c r="E682" s="9" t="e">
        <f t="shared" si="41"/>
        <v>#VALUE!</v>
      </c>
      <c r="F682" s="8" t="e">
        <f t="shared" si="42"/>
        <v>#VALUE!</v>
      </c>
      <c r="G682" s="8">
        <f t="shared" si="43"/>
        <v>-0.97575757575757582</v>
      </c>
      <c r="H682" s="7" t="s">
        <v>1039</v>
      </c>
      <c r="I682" s="5">
        <v>1.61</v>
      </c>
      <c r="J682" s="6">
        <v>60</v>
      </c>
      <c r="K682" s="6">
        <v>-59.2</v>
      </c>
      <c r="L682" s="15" t="s">
        <v>27</v>
      </c>
      <c r="M682" s="15" t="s">
        <v>27</v>
      </c>
      <c r="N682" s="14">
        <v>0.66700000000000004</v>
      </c>
      <c r="P682" s="5">
        <v>-2.98</v>
      </c>
      <c r="Q682" s="5">
        <v>-1.65</v>
      </c>
      <c r="S682" s="4" t="s">
        <v>2</v>
      </c>
    </row>
    <row r="683" spans="1:19" ht="60" x14ac:dyDescent="0.15">
      <c r="A683" s="1" t="s">
        <v>1038</v>
      </c>
      <c r="B683" s="12" t="s">
        <v>143</v>
      </c>
      <c r="C683" s="11" t="s">
        <v>1037</v>
      </c>
      <c r="D683" s="10">
        <f t="shared" si="40"/>
        <v>59.8</v>
      </c>
      <c r="E683" s="9" t="e">
        <f t="shared" si="41"/>
        <v>#VALUE!</v>
      </c>
      <c r="F683" s="8" t="e">
        <f t="shared" si="42"/>
        <v>#VALUE!</v>
      </c>
      <c r="G683" s="8">
        <f t="shared" si="43"/>
        <v>-41.399999999999991</v>
      </c>
      <c r="H683" s="7" t="s">
        <v>1036</v>
      </c>
      <c r="I683" s="5">
        <v>2.0699999999999998</v>
      </c>
      <c r="J683" s="6">
        <v>59.8</v>
      </c>
      <c r="K683" s="6">
        <v>-14</v>
      </c>
      <c r="L683" s="15" t="s">
        <v>27</v>
      </c>
      <c r="M683" s="15" t="s">
        <v>27</v>
      </c>
      <c r="N683" s="6">
        <v>45</v>
      </c>
      <c r="P683" s="14">
        <v>-0.39300000000000002</v>
      </c>
      <c r="Q683" s="14">
        <v>-0.05</v>
      </c>
      <c r="S683" s="4" t="s">
        <v>2</v>
      </c>
    </row>
    <row r="684" spans="1:19" ht="36" x14ac:dyDescent="0.15">
      <c r="A684" s="1" t="s">
        <v>1035</v>
      </c>
      <c r="B684" s="12" t="s">
        <v>5</v>
      </c>
      <c r="C684" s="11" t="s">
        <v>1034</v>
      </c>
      <c r="D684" s="10">
        <f t="shared" si="40"/>
        <v>59.6</v>
      </c>
      <c r="E684" s="9" t="e">
        <f t="shared" si="41"/>
        <v>#VALUE!</v>
      </c>
      <c r="F684" s="8" t="e">
        <f t="shared" si="42"/>
        <v>#VALUE!</v>
      </c>
      <c r="G684" s="8">
        <f t="shared" si="43"/>
        <v>-2.9268292682926829</v>
      </c>
      <c r="H684" s="7" t="s">
        <v>1033</v>
      </c>
      <c r="I684" s="5">
        <v>1.8</v>
      </c>
      <c r="J684" s="6">
        <v>59.6</v>
      </c>
      <c r="K684" s="6">
        <v>-19.399999999999999</v>
      </c>
      <c r="L684" s="15" t="s">
        <v>27</v>
      </c>
      <c r="M684" s="15" t="s">
        <v>27</v>
      </c>
      <c r="N684" s="5">
        <v>1.5</v>
      </c>
      <c r="P684" s="14">
        <v>-0.78</v>
      </c>
      <c r="Q684" s="14">
        <v>-0.61499999999999999</v>
      </c>
      <c r="S684" s="4" t="s">
        <v>2</v>
      </c>
    </row>
    <row r="685" spans="1:19" ht="36" x14ac:dyDescent="0.15">
      <c r="A685" s="1" t="s">
        <v>1032</v>
      </c>
      <c r="B685" s="12" t="s">
        <v>5</v>
      </c>
      <c r="C685" s="11" t="s">
        <v>1031</v>
      </c>
      <c r="D685" s="10">
        <f t="shared" si="40"/>
        <v>59.4</v>
      </c>
      <c r="E685" s="9" t="e">
        <f t="shared" si="41"/>
        <v>#VALUE!</v>
      </c>
      <c r="F685" s="8" t="e">
        <f t="shared" si="42"/>
        <v>#VALUE!</v>
      </c>
      <c r="G685" s="8" t="e">
        <f t="shared" si="43"/>
        <v>#VALUE!</v>
      </c>
      <c r="H685" s="7" t="s">
        <v>1030</v>
      </c>
      <c r="I685" s="5">
        <v>5.5</v>
      </c>
      <c r="J685" s="6">
        <v>59.4</v>
      </c>
      <c r="K685" s="5">
        <v>-6.55</v>
      </c>
      <c r="L685" s="15" t="s">
        <v>27</v>
      </c>
      <c r="M685" s="5">
        <v>2.58</v>
      </c>
      <c r="N685" s="15" t="s">
        <v>27</v>
      </c>
      <c r="P685" s="5">
        <v>-2.88</v>
      </c>
      <c r="Q685" s="15" t="s">
        <v>27</v>
      </c>
      <c r="S685" s="4" t="s">
        <v>2</v>
      </c>
    </row>
    <row r="686" spans="1:19" ht="60" x14ac:dyDescent="0.15">
      <c r="A686" s="1" t="s">
        <v>1029</v>
      </c>
      <c r="B686" s="12" t="s">
        <v>5</v>
      </c>
      <c r="C686" s="11" t="s">
        <v>1028</v>
      </c>
      <c r="D686" s="10">
        <f t="shared" si="40"/>
        <v>58.6</v>
      </c>
      <c r="E686" s="9" t="e">
        <f t="shared" si="41"/>
        <v>#VALUE!</v>
      </c>
      <c r="F686" s="8" t="e">
        <f t="shared" si="42"/>
        <v>#VALUE!</v>
      </c>
      <c r="G686" s="8" t="e">
        <f t="shared" si="43"/>
        <v>#VALUE!</v>
      </c>
      <c r="H686" s="7" t="s">
        <v>1027</v>
      </c>
      <c r="I686" s="5">
        <v>5.4</v>
      </c>
      <c r="J686" s="6">
        <v>58.6</v>
      </c>
      <c r="K686" s="5">
        <v>5.43</v>
      </c>
      <c r="L686" s="15" t="s">
        <v>27</v>
      </c>
      <c r="M686" s="6">
        <v>27.8</v>
      </c>
      <c r="N686" s="15" t="s">
        <v>27</v>
      </c>
      <c r="P686" s="14">
        <v>0.25800000000000001</v>
      </c>
      <c r="Q686" s="15" t="s">
        <v>27</v>
      </c>
      <c r="S686" s="4" t="s">
        <v>2</v>
      </c>
    </row>
    <row r="687" spans="1:19" ht="48" x14ac:dyDescent="0.15">
      <c r="A687" s="1" t="s">
        <v>1026</v>
      </c>
      <c r="B687" s="12" t="s">
        <v>5</v>
      </c>
      <c r="C687" s="11" t="s">
        <v>1025</v>
      </c>
      <c r="D687" s="10">
        <f t="shared" si="40"/>
        <v>58.1</v>
      </c>
      <c r="E687" s="9" t="e">
        <f t="shared" si="41"/>
        <v>#VALUE!</v>
      </c>
      <c r="F687" s="8" t="e">
        <f t="shared" si="42"/>
        <v>#VALUE!</v>
      </c>
      <c r="G687" s="8">
        <f t="shared" si="43"/>
        <v>-7.17741935483871</v>
      </c>
      <c r="H687" s="7" t="s">
        <v>1024</v>
      </c>
      <c r="I687" s="5">
        <v>4.45</v>
      </c>
      <c r="J687" s="6">
        <v>58.1</v>
      </c>
      <c r="K687" s="6">
        <v>-81</v>
      </c>
      <c r="L687" s="15" t="s">
        <v>27</v>
      </c>
      <c r="M687" s="14">
        <v>0.4</v>
      </c>
      <c r="N687" s="6">
        <v>75.900000000000006</v>
      </c>
      <c r="P687" s="5">
        <v>1.29</v>
      </c>
      <c r="Q687" s="14">
        <v>-0.62</v>
      </c>
      <c r="S687" s="4" t="s">
        <v>2</v>
      </c>
    </row>
    <row r="688" spans="1:19" ht="48" x14ac:dyDescent="0.15">
      <c r="A688" s="1" t="s">
        <v>1023</v>
      </c>
      <c r="B688" s="12" t="s">
        <v>5</v>
      </c>
      <c r="C688" s="11" t="s">
        <v>1022</v>
      </c>
      <c r="D688" s="10">
        <f t="shared" si="40"/>
        <v>58</v>
      </c>
      <c r="E688" s="9" t="e">
        <f t="shared" si="41"/>
        <v>#VALUE!</v>
      </c>
      <c r="F688" s="8" t="e">
        <f t="shared" si="42"/>
        <v>#VALUE!</v>
      </c>
      <c r="G688" s="8">
        <f t="shared" si="43"/>
        <v>-3.2637075718015667</v>
      </c>
      <c r="H688" s="7" t="s">
        <v>1021</v>
      </c>
      <c r="I688" s="5">
        <v>1.25</v>
      </c>
      <c r="J688" s="6">
        <v>58</v>
      </c>
      <c r="K688" s="13">
        <v>0</v>
      </c>
      <c r="L688" s="15" t="s">
        <v>27</v>
      </c>
      <c r="M688" s="14">
        <v>2.7E-2</v>
      </c>
      <c r="N688" s="14">
        <v>7.0000000000000001E-3</v>
      </c>
      <c r="P688" s="14">
        <v>-0.40200000000000002</v>
      </c>
      <c r="Q688" s="14">
        <v>-0.38300000000000001</v>
      </c>
      <c r="S688" s="4" t="s">
        <v>2</v>
      </c>
    </row>
    <row r="689" spans="1:19" ht="60" x14ac:dyDescent="0.15">
      <c r="A689" s="1" t="s">
        <v>1020</v>
      </c>
      <c r="B689" s="12" t="s">
        <v>5</v>
      </c>
      <c r="C689" s="11" t="s">
        <v>1019</v>
      </c>
      <c r="D689" s="10">
        <f t="shared" si="40"/>
        <v>57.7</v>
      </c>
      <c r="E689" s="9" t="e">
        <f t="shared" si="41"/>
        <v>#VALUE!</v>
      </c>
      <c r="F689" s="8" t="e">
        <f t="shared" si="42"/>
        <v>#VALUE!</v>
      </c>
      <c r="G689" s="8">
        <f t="shared" si="43"/>
        <v>1.5576923076923077</v>
      </c>
      <c r="H689" s="7" t="s">
        <v>1018</v>
      </c>
      <c r="I689" s="5">
        <v>5.67</v>
      </c>
      <c r="J689" s="6">
        <v>57.7</v>
      </c>
      <c r="K689" s="6">
        <v>-31.5</v>
      </c>
      <c r="L689" s="15" t="s">
        <v>27</v>
      </c>
      <c r="M689" s="15" t="s">
        <v>27</v>
      </c>
      <c r="N689" s="6">
        <v>111.6</v>
      </c>
      <c r="P689" s="5">
        <v>-2.54</v>
      </c>
      <c r="Q689" s="5">
        <v>3.64</v>
      </c>
      <c r="S689" s="4" t="s">
        <v>2</v>
      </c>
    </row>
    <row r="690" spans="1:19" ht="48" x14ac:dyDescent="0.15">
      <c r="A690" s="1" t="s">
        <v>1017</v>
      </c>
      <c r="B690" s="12" t="s">
        <v>9</v>
      </c>
      <c r="C690" s="11" t="s">
        <v>1016</v>
      </c>
      <c r="D690" s="10">
        <f t="shared" si="40"/>
        <v>56.6</v>
      </c>
      <c r="E690" s="9" t="e">
        <f t="shared" si="41"/>
        <v>#VALUE!</v>
      </c>
      <c r="F690" s="8" t="e">
        <f t="shared" si="42"/>
        <v>#VALUE!</v>
      </c>
      <c r="G690" s="8" t="e">
        <f t="shared" si="43"/>
        <v>#VALUE!</v>
      </c>
      <c r="H690" s="7" t="s">
        <v>1015</v>
      </c>
      <c r="I690" s="5">
        <v>4.34</v>
      </c>
      <c r="J690" s="6">
        <v>56.6</v>
      </c>
      <c r="K690" s="5">
        <v>2.56</v>
      </c>
      <c r="L690" s="15" t="s">
        <v>27</v>
      </c>
      <c r="M690" s="6">
        <v>11.6</v>
      </c>
      <c r="N690" s="15" t="s">
        <v>27</v>
      </c>
      <c r="P690" s="14">
        <v>0.13300000000000001</v>
      </c>
      <c r="Q690" s="15" t="s">
        <v>27</v>
      </c>
      <c r="S690" s="4" t="s">
        <v>2</v>
      </c>
    </row>
    <row r="691" spans="1:19" ht="84" x14ac:dyDescent="0.15">
      <c r="A691" s="1" t="s">
        <v>1014</v>
      </c>
      <c r="B691" s="12" t="s">
        <v>5</v>
      </c>
      <c r="C691" s="11" t="s">
        <v>1013</v>
      </c>
      <c r="D691" s="10">
        <f t="shared" si="40"/>
        <v>56.4</v>
      </c>
      <c r="E691" s="9" t="e">
        <f t="shared" si="41"/>
        <v>#VALUE!</v>
      </c>
      <c r="F691" s="8" t="e">
        <f t="shared" si="42"/>
        <v>#VALUE!</v>
      </c>
      <c r="G691" s="8">
        <f t="shared" si="43"/>
        <v>-1.544</v>
      </c>
      <c r="H691" s="7" t="s">
        <v>1012</v>
      </c>
      <c r="I691" s="5">
        <v>3.86</v>
      </c>
      <c r="J691" s="6">
        <v>56.4</v>
      </c>
      <c r="K691" s="6">
        <v>-22.9</v>
      </c>
      <c r="L691" s="15" t="s">
        <v>27</v>
      </c>
      <c r="M691" s="5">
        <v>1.33</v>
      </c>
      <c r="N691" s="5">
        <v>4.49</v>
      </c>
      <c r="P691" s="5">
        <v>-3.12</v>
      </c>
      <c r="Q691" s="5">
        <v>-2.5</v>
      </c>
      <c r="S691" s="4" t="s">
        <v>2</v>
      </c>
    </row>
    <row r="692" spans="1:19" ht="84" x14ac:dyDescent="0.15">
      <c r="A692" s="1" t="s">
        <v>1011</v>
      </c>
      <c r="B692" s="12" t="s">
        <v>16</v>
      </c>
      <c r="C692" s="11" t="s">
        <v>1010</v>
      </c>
      <c r="D692" s="10">
        <f t="shared" si="40"/>
        <v>56</v>
      </c>
      <c r="E692" s="9">
        <f t="shared" si="41"/>
        <v>-0.75886524822695034</v>
      </c>
      <c r="F692" s="8">
        <f t="shared" si="42"/>
        <v>-5.2336448598130847</v>
      </c>
      <c r="G692" s="8">
        <f t="shared" si="43"/>
        <v>-1.5381443298969073</v>
      </c>
      <c r="H692" s="7" t="s">
        <v>1009</v>
      </c>
      <c r="I692" s="14">
        <v>0.746</v>
      </c>
      <c r="J692" s="6">
        <v>56</v>
      </c>
      <c r="K692" s="6">
        <v>-19.2</v>
      </c>
      <c r="L692" s="6">
        <v>-10.7</v>
      </c>
      <c r="M692" s="6">
        <v>21.7</v>
      </c>
      <c r="N692" s="6">
        <v>14.1</v>
      </c>
      <c r="P692" s="14">
        <v>-0.96399999999999997</v>
      </c>
      <c r="Q692" s="14">
        <v>-0.48499999999999999</v>
      </c>
      <c r="S692" s="4" t="s">
        <v>2</v>
      </c>
    </row>
    <row r="693" spans="1:19" ht="48" x14ac:dyDescent="0.15">
      <c r="A693" s="1" t="s">
        <v>1008</v>
      </c>
      <c r="B693" s="12" t="s">
        <v>5</v>
      </c>
      <c r="C693" s="11" t="s">
        <v>1007</v>
      </c>
      <c r="D693" s="10">
        <f t="shared" si="40"/>
        <v>55.5</v>
      </c>
      <c r="E693" s="9">
        <f t="shared" si="41"/>
        <v>-0.21553610503282272</v>
      </c>
      <c r="F693" s="8">
        <f t="shared" si="42"/>
        <v>-2.8172588832487309</v>
      </c>
      <c r="G693" s="8">
        <f t="shared" si="43"/>
        <v>-1.6594684385382061</v>
      </c>
      <c r="H693" s="7" t="s">
        <v>1006</v>
      </c>
      <c r="I693" s="14">
        <v>0.999</v>
      </c>
      <c r="J693" s="6">
        <v>55.5</v>
      </c>
      <c r="K693" s="6">
        <v>-34.4</v>
      </c>
      <c r="L693" s="6">
        <v>-19.7</v>
      </c>
      <c r="M693" s="6">
        <v>77.099999999999994</v>
      </c>
      <c r="N693" s="6">
        <v>91.4</v>
      </c>
      <c r="P693" s="14">
        <v>-0.88900000000000001</v>
      </c>
      <c r="Q693" s="14">
        <v>-0.60199999999999998</v>
      </c>
      <c r="S693" s="4" t="s">
        <v>2</v>
      </c>
    </row>
    <row r="694" spans="1:19" ht="60" x14ac:dyDescent="0.15">
      <c r="A694" s="1" t="s">
        <v>1005</v>
      </c>
      <c r="B694" s="12" t="s">
        <v>130</v>
      </c>
      <c r="C694" s="11" t="s">
        <v>1004</v>
      </c>
      <c r="D694" s="10">
        <f t="shared" si="40"/>
        <v>52.2</v>
      </c>
      <c r="E694" s="9">
        <f t="shared" si="41"/>
        <v>-2.5563218390804598</v>
      </c>
      <c r="F694" s="8">
        <f t="shared" si="42"/>
        <v>-0.4694244604316547</v>
      </c>
      <c r="G694" s="8">
        <f t="shared" si="43"/>
        <v>-2.8622047244094486</v>
      </c>
      <c r="H694" s="7" t="s">
        <v>1003</v>
      </c>
      <c r="I694" s="5">
        <v>7.27</v>
      </c>
      <c r="J694" s="6">
        <v>52.2</v>
      </c>
      <c r="K694" s="6">
        <v>-75.2</v>
      </c>
      <c r="L694" s="6">
        <v>-111.2</v>
      </c>
      <c r="M694" s="6">
        <v>97.6</v>
      </c>
      <c r="N694" s="6">
        <v>43.5</v>
      </c>
      <c r="P694" s="5">
        <v>-2.46</v>
      </c>
      <c r="Q694" s="5">
        <v>-2.54</v>
      </c>
      <c r="S694" s="4" t="s">
        <v>2</v>
      </c>
    </row>
    <row r="695" spans="1:19" ht="36" x14ac:dyDescent="0.15">
      <c r="A695" s="1" t="s">
        <v>1002</v>
      </c>
      <c r="B695" s="12" t="s">
        <v>5</v>
      </c>
      <c r="C695" s="11" t="s">
        <v>1001</v>
      </c>
      <c r="D695" s="10">
        <f t="shared" si="40"/>
        <v>51.9</v>
      </c>
      <c r="E695" s="9">
        <f t="shared" si="41"/>
        <v>-31.499999999999996</v>
      </c>
      <c r="F695" s="8">
        <f t="shared" si="42"/>
        <v>-2.0595238095238093</v>
      </c>
      <c r="G695" s="8">
        <f t="shared" si="43"/>
        <v>-2.3283582089552239</v>
      </c>
      <c r="H695" s="7" t="s">
        <v>1000</v>
      </c>
      <c r="I695" s="5">
        <v>1.56</v>
      </c>
      <c r="J695" s="6">
        <v>51.9</v>
      </c>
      <c r="K695" s="13">
        <v>0</v>
      </c>
      <c r="L695" s="6">
        <v>-25.2</v>
      </c>
      <c r="M695" s="13">
        <v>0</v>
      </c>
      <c r="N695" s="14">
        <v>0.8</v>
      </c>
      <c r="P695" s="14">
        <v>-0.65700000000000003</v>
      </c>
      <c r="Q695" s="14">
        <v>-0.67</v>
      </c>
      <c r="S695" s="4" t="s">
        <v>2</v>
      </c>
    </row>
    <row r="696" spans="1:19" ht="36" x14ac:dyDescent="0.15">
      <c r="A696" s="1" t="s">
        <v>999</v>
      </c>
      <c r="B696" s="12" t="s">
        <v>78</v>
      </c>
      <c r="C696" s="11" t="s">
        <v>998</v>
      </c>
      <c r="D696" s="10">
        <f t="shared" si="40"/>
        <v>51.8</v>
      </c>
      <c r="E696" s="9" t="e">
        <f t="shared" si="41"/>
        <v>#VALUE!</v>
      </c>
      <c r="F696" s="8" t="e">
        <f t="shared" si="42"/>
        <v>#VALUE!</v>
      </c>
      <c r="G696" s="8" t="e">
        <f t="shared" si="43"/>
        <v>#VALUE!</v>
      </c>
      <c r="H696" s="7" t="s">
        <v>997</v>
      </c>
      <c r="I696" s="5">
        <v>1.27</v>
      </c>
      <c r="J696" s="6">
        <v>51.8</v>
      </c>
      <c r="K696" s="6">
        <v>16.5</v>
      </c>
      <c r="L696" s="15" t="s">
        <v>27</v>
      </c>
      <c r="M696" s="6">
        <v>37</v>
      </c>
      <c r="N696" s="15" t="s">
        <v>27</v>
      </c>
      <c r="P696" s="14">
        <v>0.48699999999999999</v>
      </c>
      <c r="Q696" s="15" t="s">
        <v>27</v>
      </c>
      <c r="S696" s="4" t="s">
        <v>2</v>
      </c>
    </row>
    <row r="697" spans="1:19" ht="72" x14ac:dyDescent="0.15">
      <c r="A697" s="1" t="s">
        <v>996</v>
      </c>
      <c r="B697" s="12" t="s">
        <v>5</v>
      </c>
      <c r="C697" s="11" t="s">
        <v>995</v>
      </c>
      <c r="D697" s="10">
        <f t="shared" si="40"/>
        <v>51.8</v>
      </c>
      <c r="E697" s="9" t="e">
        <f t="shared" si="41"/>
        <v>#VALUE!</v>
      </c>
      <c r="F697" s="8" t="e">
        <f t="shared" si="42"/>
        <v>#VALUE!</v>
      </c>
      <c r="G697" s="8">
        <f t="shared" si="43"/>
        <v>-2.6026490066225167</v>
      </c>
      <c r="H697" s="7" t="s">
        <v>994</v>
      </c>
      <c r="I697" s="5">
        <v>3.93</v>
      </c>
      <c r="J697" s="6">
        <v>51.8</v>
      </c>
      <c r="K697" s="6">
        <v>-14.7</v>
      </c>
      <c r="L697" s="15" t="s">
        <v>27</v>
      </c>
      <c r="M697" s="6">
        <v>30.8</v>
      </c>
      <c r="N697" s="6">
        <v>36</v>
      </c>
      <c r="P697" s="5">
        <v>-2.96</v>
      </c>
      <c r="Q697" s="5">
        <v>-1.51</v>
      </c>
      <c r="S697" s="4" t="s">
        <v>2</v>
      </c>
    </row>
    <row r="698" spans="1:19" ht="60" x14ac:dyDescent="0.15">
      <c r="A698" s="1" t="s">
        <v>993</v>
      </c>
      <c r="B698" s="12" t="s">
        <v>5</v>
      </c>
      <c r="C698" s="11" t="s">
        <v>992</v>
      </c>
      <c r="D698" s="10">
        <f t="shared" si="40"/>
        <v>51.6</v>
      </c>
      <c r="E698" s="9">
        <f t="shared" si="41"/>
        <v>-16.858585858585858</v>
      </c>
      <c r="F698" s="8">
        <f t="shared" si="42"/>
        <v>-0.30916716596764532</v>
      </c>
      <c r="G698" s="8">
        <f t="shared" si="43"/>
        <v>-1.431654676258993</v>
      </c>
      <c r="H698" s="7" t="s">
        <v>991</v>
      </c>
      <c r="I698" s="5">
        <v>1.99</v>
      </c>
      <c r="J698" s="6">
        <v>51.6</v>
      </c>
      <c r="K698" s="6">
        <v>-142.5</v>
      </c>
      <c r="L698" s="6">
        <v>-166.9</v>
      </c>
      <c r="M698" s="5">
        <v>9.3000000000000007</v>
      </c>
      <c r="N698" s="5">
        <v>9.9</v>
      </c>
      <c r="P698" s="5">
        <v>-1.7</v>
      </c>
      <c r="Q698" s="5">
        <v>-1.39</v>
      </c>
      <c r="S698" s="4" t="s">
        <v>2</v>
      </c>
    </row>
    <row r="699" spans="1:19" ht="36" x14ac:dyDescent="0.15">
      <c r="A699" s="1" t="s">
        <v>990</v>
      </c>
      <c r="B699" s="12" t="s">
        <v>5</v>
      </c>
      <c r="C699" s="11" t="s">
        <v>989</v>
      </c>
      <c r="D699" s="10">
        <f t="shared" si="40"/>
        <v>51.5</v>
      </c>
      <c r="E699" s="9" t="e">
        <f t="shared" si="41"/>
        <v>#VALUE!</v>
      </c>
      <c r="F699" s="8" t="e">
        <f t="shared" si="42"/>
        <v>#VALUE!</v>
      </c>
      <c r="G699" s="8">
        <f t="shared" si="43"/>
        <v>-2.8268551236749122</v>
      </c>
      <c r="H699" s="7" t="s">
        <v>988</v>
      </c>
      <c r="I699" s="14">
        <v>0.8</v>
      </c>
      <c r="J699" s="6">
        <v>51.5</v>
      </c>
      <c r="K699" s="6">
        <v>-32.799999999999997</v>
      </c>
      <c r="L699" s="15" t="s">
        <v>27</v>
      </c>
      <c r="M699" s="15" t="s">
        <v>27</v>
      </c>
      <c r="N699" s="13">
        <v>0</v>
      </c>
      <c r="P699" s="14">
        <v>-0.23499999999999999</v>
      </c>
      <c r="Q699" s="14">
        <v>-0.28299999999999997</v>
      </c>
      <c r="S699" s="4" t="s">
        <v>2</v>
      </c>
    </row>
    <row r="700" spans="1:19" ht="48" x14ac:dyDescent="0.15">
      <c r="A700" s="1" t="s">
        <v>987</v>
      </c>
      <c r="B700" s="12" t="s">
        <v>5</v>
      </c>
      <c r="C700" s="11" t="s">
        <v>986</v>
      </c>
      <c r="D700" s="10">
        <f t="shared" si="40"/>
        <v>50.9</v>
      </c>
      <c r="E700" s="9">
        <f t="shared" si="41"/>
        <v>-0.10228471001757469</v>
      </c>
      <c r="F700" s="8">
        <f t="shared" si="42"/>
        <v>-1.7491408934707902</v>
      </c>
      <c r="G700" s="8">
        <f t="shared" si="43"/>
        <v>-2.6354679802955663</v>
      </c>
      <c r="H700" s="7" t="s">
        <v>985</v>
      </c>
      <c r="I700" s="5">
        <v>1.07</v>
      </c>
      <c r="J700" s="6">
        <v>50.9</v>
      </c>
      <c r="K700" s="6">
        <v>-49.2</v>
      </c>
      <c r="L700" s="6">
        <v>-29.1</v>
      </c>
      <c r="M700" s="6">
        <v>368.1</v>
      </c>
      <c r="N700" s="6">
        <v>284.5</v>
      </c>
      <c r="P700" s="14">
        <v>-0.52500000000000002</v>
      </c>
      <c r="Q700" s="14">
        <v>-0.40600000000000003</v>
      </c>
      <c r="S700" s="4" t="s">
        <v>2</v>
      </c>
    </row>
    <row r="701" spans="1:19" ht="36" x14ac:dyDescent="0.15">
      <c r="A701" s="1" t="s">
        <v>984</v>
      </c>
      <c r="B701" s="12" t="s">
        <v>5</v>
      </c>
      <c r="C701" s="11" t="s">
        <v>983</v>
      </c>
      <c r="D701" s="10">
        <f t="shared" si="40"/>
        <v>50.7</v>
      </c>
      <c r="E701" s="9" t="e">
        <f t="shared" si="41"/>
        <v>#DIV/0!</v>
      </c>
      <c r="F701" s="8">
        <f t="shared" si="42"/>
        <v>-0.54633620689655182</v>
      </c>
      <c r="G701" s="8">
        <f t="shared" si="43"/>
        <v>-1.3617021276595747</v>
      </c>
      <c r="H701" s="7" t="s">
        <v>982</v>
      </c>
      <c r="I701" s="5">
        <v>1.28</v>
      </c>
      <c r="J701" s="6">
        <v>50.7</v>
      </c>
      <c r="K701" s="6">
        <v>-97.8</v>
      </c>
      <c r="L701" s="6">
        <v>-92.8</v>
      </c>
      <c r="M701" s="13">
        <v>0</v>
      </c>
      <c r="N701" s="13">
        <v>0</v>
      </c>
      <c r="P701" s="5">
        <v>-2.21</v>
      </c>
      <c r="Q701" s="14">
        <v>-0.94</v>
      </c>
      <c r="S701" s="4" t="s">
        <v>2</v>
      </c>
    </row>
    <row r="702" spans="1:19" ht="60" x14ac:dyDescent="0.15">
      <c r="A702" s="1" t="s">
        <v>981</v>
      </c>
      <c r="B702" s="12" t="s">
        <v>9</v>
      </c>
      <c r="C702" s="11" t="s">
        <v>980</v>
      </c>
      <c r="D702" s="10">
        <f t="shared" si="40"/>
        <v>49.9</v>
      </c>
      <c r="E702" s="9" t="e">
        <f t="shared" si="41"/>
        <v>#DIV/0!</v>
      </c>
      <c r="F702" s="8">
        <f t="shared" si="42"/>
        <v>-0.2572164948453608</v>
      </c>
      <c r="G702" s="8">
        <f t="shared" si="43"/>
        <v>-1.498230088495575</v>
      </c>
      <c r="H702" s="7" t="s">
        <v>979</v>
      </c>
      <c r="I702" s="5">
        <v>16.93</v>
      </c>
      <c r="J702" s="6">
        <v>49.9</v>
      </c>
      <c r="K702" s="6">
        <v>-187.5</v>
      </c>
      <c r="L702" s="6">
        <v>-194</v>
      </c>
      <c r="M702" s="14">
        <v>4.1000000000000002E-2</v>
      </c>
      <c r="N702" s="13">
        <v>0</v>
      </c>
      <c r="P702" s="6">
        <v>-21.1</v>
      </c>
      <c r="Q702" s="6">
        <v>-11.3</v>
      </c>
      <c r="S702" s="4" t="s">
        <v>2</v>
      </c>
    </row>
    <row r="703" spans="1:19" ht="48" x14ac:dyDescent="0.15">
      <c r="A703" s="1" t="s">
        <v>978</v>
      </c>
      <c r="B703" s="12" t="s">
        <v>5</v>
      </c>
      <c r="C703" s="11" t="s">
        <v>977</v>
      </c>
      <c r="D703" s="10">
        <f t="shared" si="40"/>
        <v>49.6</v>
      </c>
      <c r="E703" s="9" t="e">
        <f t="shared" si="41"/>
        <v>#VALUE!</v>
      </c>
      <c r="F703" s="8" t="e">
        <f t="shared" si="42"/>
        <v>#VALUE!</v>
      </c>
      <c r="G703" s="8">
        <f t="shared" si="43"/>
        <v>-2.2214765100671143</v>
      </c>
      <c r="H703" s="7" t="s">
        <v>976</v>
      </c>
      <c r="I703" s="14">
        <v>0.33100000000000002</v>
      </c>
      <c r="J703" s="6">
        <v>49.6</v>
      </c>
      <c r="K703" s="6">
        <v>-21.7</v>
      </c>
      <c r="L703" s="15" t="s">
        <v>27</v>
      </c>
      <c r="M703" s="5">
        <v>1.47</v>
      </c>
      <c r="N703" s="5">
        <v>7.76</v>
      </c>
      <c r="P703" s="14">
        <v>-0.23300000000000001</v>
      </c>
      <c r="Q703" s="14">
        <v>-0.14899999999999999</v>
      </c>
      <c r="S703" s="4" t="s">
        <v>2</v>
      </c>
    </row>
    <row r="704" spans="1:19" ht="48" x14ac:dyDescent="0.15">
      <c r="A704" s="1" t="s">
        <v>975</v>
      </c>
      <c r="B704" s="12" t="s">
        <v>78</v>
      </c>
      <c r="C704" s="11" t="s">
        <v>974</v>
      </c>
      <c r="D704" s="10">
        <f t="shared" si="40"/>
        <v>49.5</v>
      </c>
      <c r="E704" s="9" t="e">
        <f t="shared" si="41"/>
        <v>#VALUE!</v>
      </c>
      <c r="F704" s="8" t="e">
        <f t="shared" si="42"/>
        <v>#VALUE!</v>
      </c>
      <c r="G704" s="8" t="e">
        <f t="shared" si="43"/>
        <v>#VALUE!</v>
      </c>
      <c r="H704" s="7" t="s">
        <v>973</v>
      </c>
      <c r="I704" s="14">
        <v>0.35199999999999998</v>
      </c>
      <c r="J704" s="6">
        <v>49.5</v>
      </c>
      <c r="K704" s="6">
        <v>-22.9</v>
      </c>
      <c r="L704" s="15" t="s">
        <v>27</v>
      </c>
      <c r="M704" s="14">
        <v>1.2E-2</v>
      </c>
      <c r="N704" s="15" t="s">
        <v>27</v>
      </c>
      <c r="P704" s="14">
        <v>-0.44600000000000001</v>
      </c>
      <c r="Q704" s="15" t="s">
        <v>27</v>
      </c>
      <c r="S704" s="4" t="s">
        <v>2</v>
      </c>
    </row>
    <row r="705" spans="1:19" ht="96" x14ac:dyDescent="0.15">
      <c r="A705" s="1" t="s">
        <v>972</v>
      </c>
      <c r="B705" s="12" t="s">
        <v>5</v>
      </c>
      <c r="C705" s="11" t="s">
        <v>971</v>
      </c>
      <c r="D705" s="10">
        <f t="shared" si="40"/>
        <v>49.1</v>
      </c>
      <c r="E705" s="9" t="e">
        <f t="shared" si="41"/>
        <v>#VALUE!</v>
      </c>
      <c r="F705" s="8" t="e">
        <f t="shared" si="42"/>
        <v>#VALUE!</v>
      </c>
      <c r="G705" s="8">
        <f t="shared" si="43"/>
        <v>-3.3909574468085109</v>
      </c>
      <c r="H705" s="7" t="s">
        <v>970</v>
      </c>
      <c r="I705" s="5">
        <v>12.75</v>
      </c>
      <c r="J705" s="6">
        <v>49.1</v>
      </c>
      <c r="K705" s="6">
        <v>-12.2</v>
      </c>
      <c r="L705" s="15" t="s">
        <v>27</v>
      </c>
      <c r="M705" s="15" t="s">
        <v>27</v>
      </c>
      <c r="N705" s="15" t="s">
        <v>27</v>
      </c>
      <c r="P705" s="5">
        <v>-3.02</v>
      </c>
      <c r="Q705" s="5">
        <v>-3.76</v>
      </c>
      <c r="S705" s="4" t="s">
        <v>2</v>
      </c>
    </row>
    <row r="706" spans="1:19" ht="84" x14ac:dyDescent="0.15">
      <c r="A706" s="1" t="s">
        <v>969</v>
      </c>
      <c r="B706" s="12" t="s">
        <v>5</v>
      </c>
      <c r="C706" s="11" t="s">
        <v>968</v>
      </c>
      <c r="D706" s="10">
        <f t="shared" si="40"/>
        <v>47.6</v>
      </c>
      <c r="E706" s="9" t="e">
        <f t="shared" si="41"/>
        <v>#VALUE!</v>
      </c>
      <c r="F706" s="8" t="e">
        <f t="shared" si="42"/>
        <v>#VALUE!</v>
      </c>
      <c r="G706" s="8">
        <f t="shared" si="43"/>
        <v>-6.3809523809523814</v>
      </c>
      <c r="H706" s="7" t="s">
        <v>967</v>
      </c>
      <c r="I706" s="5">
        <v>1.34</v>
      </c>
      <c r="J706" s="6">
        <v>47.6</v>
      </c>
      <c r="K706" s="15" t="s">
        <v>27</v>
      </c>
      <c r="L706" s="15" t="s">
        <v>27</v>
      </c>
      <c r="M706" s="15" t="s">
        <v>27</v>
      </c>
      <c r="N706" s="5">
        <v>1.02</v>
      </c>
      <c r="P706" s="14">
        <v>-0.23400000000000001</v>
      </c>
      <c r="Q706" s="14">
        <v>-0.21</v>
      </c>
      <c r="S706" s="4" t="s">
        <v>2</v>
      </c>
    </row>
    <row r="707" spans="1:19" ht="96" x14ac:dyDescent="0.15">
      <c r="A707" s="1" t="s">
        <v>966</v>
      </c>
      <c r="B707" s="12" t="s">
        <v>5</v>
      </c>
      <c r="C707" s="11" t="s">
        <v>965</v>
      </c>
      <c r="D707" s="10">
        <f t="shared" si="40"/>
        <v>47.1</v>
      </c>
      <c r="E707" s="9">
        <f t="shared" si="41"/>
        <v>0.14615384615384616</v>
      </c>
      <c r="F707" s="8">
        <f t="shared" si="42"/>
        <v>8.2631578947368425</v>
      </c>
      <c r="G707" s="8">
        <f t="shared" si="43"/>
        <v>-36.000000000000007</v>
      </c>
      <c r="H707" s="7" t="s">
        <v>964</v>
      </c>
      <c r="I707" s="5">
        <v>4.32</v>
      </c>
      <c r="J707" s="6">
        <v>47.1</v>
      </c>
      <c r="K707" s="5">
        <v>-5.05</v>
      </c>
      <c r="L707" s="5">
        <v>5.7</v>
      </c>
      <c r="M707" s="6">
        <v>35.6</v>
      </c>
      <c r="N707" s="6">
        <v>39</v>
      </c>
      <c r="P707" s="14">
        <v>-0.184</v>
      </c>
      <c r="Q707" s="14">
        <v>-0.12</v>
      </c>
      <c r="S707" s="4" t="s">
        <v>2</v>
      </c>
    </row>
    <row r="708" spans="1:19" ht="48" x14ac:dyDescent="0.15">
      <c r="A708" s="1" t="s">
        <v>963</v>
      </c>
      <c r="B708" s="12" t="s">
        <v>78</v>
      </c>
      <c r="C708" s="11" t="s">
        <v>962</v>
      </c>
      <c r="D708" s="10">
        <f t="shared" si="40"/>
        <v>46.1</v>
      </c>
      <c r="E708" s="9" t="e">
        <f t="shared" si="41"/>
        <v>#VALUE!</v>
      </c>
      <c r="F708" s="8" t="e">
        <f t="shared" si="42"/>
        <v>#VALUE!</v>
      </c>
      <c r="G708" s="8">
        <f t="shared" si="43"/>
        <v>-4.1941176470588228</v>
      </c>
      <c r="H708" s="7" t="s">
        <v>961</v>
      </c>
      <c r="I708" s="14">
        <v>0.71299999999999997</v>
      </c>
      <c r="J708" s="6">
        <v>46.1</v>
      </c>
      <c r="K708" s="6">
        <v>-15.5</v>
      </c>
      <c r="L708" s="15" t="s">
        <v>27</v>
      </c>
      <c r="M708" s="5">
        <v>2.79</v>
      </c>
      <c r="N708" s="5">
        <v>7.78</v>
      </c>
      <c r="P708" s="14">
        <v>-0.27800000000000002</v>
      </c>
      <c r="Q708" s="14">
        <v>-0.17</v>
      </c>
      <c r="S708" s="4" t="s">
        <v>2</v>
      </c>
    </row>
    <row r="709" spans="1:19" ht="48" x14ac:dyDescent="0.15">
      <c r="A709" s="1" t="s">
        <v>960</v>
      </c>
      <c r="B709" s="12" t="s">
        <v>5</v>
      </c>
      <c r="C709" s="11" t="s">
        <v>959</v>
      </c>
      <c r="D709" s="10">
        <f t="shared" si="40"/>
        <v>45.8</v>
      </c>
      <c r="E709" s="9">
        <f t="shared" si="41"/>
        <v>-0.47374847374847379</v>
      </c>
      <c r="F709" s="8">
        <f t="shared" si="42"/>
        <v>-11.804123711340205</v>
      </c>
      <c r="G709" s="8">
        <f t="shared" si="43"/>
        <v>-2.1807747489239602</v>
      </c>
      <c r="H709" s="7" t="s">
        <v>958</v>
      </c>
      <c r="I709" s="5">
        <v>1.52</v>
      </c>
      <c r="J709" s="6">
        <v>45.8</v>
      </c>
      <c r="K709" s="5">
        <v>-7.43</v>
      </c>
      <c r="L709" s="5">
        <v>-3.88</v>
      </c>
      <c r="M709" s="6">
        <v>23.2</v>
      </c>
      <c r="N709" s="5">
        <v>8.19</v>
      </c>
      <c r="P709" s="14">
        <v>-0.68799999999999994</v>
      </c>
      <c r="Q709" s="14">
        <v>-0.69699999999999995</v>
      </c>
      <c r="S709" s="4" t="s">
        <v>2</v>
      </c>
    </row>
    <row r="710" spans="1:19" ht="60" x14ac:dyDescent="0.15">
      <c r="A710" s="1" t="s">
        <v>957</v>
      </c>
      <c r="B710" s="12" t="s">
        <v>78</v>
      </c>
      <c r="C710" s="11" t="s">
        <v>956</v>
      </c>
      <c r="D710" s="10">
        <f t="shared" si="40"/>
        <v>45.3</v>
      </c>
      <c r="E710" s="9" t="e">
        <f t="shared" si="41"/>
        <v>#VALUE!</v>
      </c>
      <c r="F710" s="8" t="e">
        <f t="shared" si="42"/>
        <v>#VALUE!</v>
      </c>
      <c r="G710" s="8">
        <f t="shared" si="43"/>
        <v>-2.3499999999999996</v>
      </c>
      <c r="H710" s="7" t="s">
        <v>955</v>
      </c>
      <c r="I710" s="14">
        <v>0.47</v>
      </c>
      <c r="J710" s="6">
        <v>45.3</v>
      </c>
      <c r="K710" s="6">
        <v>-19.3</v>
      </c>
      <c r="L710" s="15" t="s">
        <v>27</v>
      </c>
      <c r="M710" s="14">
        <v>0.39</v>
      </c>
      <c r="N710" s="6">
        <v>15.6</v>
      </c>
      <c r="P710" s="14">
        <v>-0.73599999999999999</v>
      </c>
      <c r="Q710" s="14">
        <v>-0.2</v>
      </c>
      <c r="S710" s="4" t="s">
        <v>2</v>
      </c>
    </row>
    <row r="711" spans="1:19" ht="48" x14ac:dyDescent="0.15">
      <c r="A711" s="1" t="s">
        <v>954</v>
      </c>
      <c r="B711" s="12" t="s">
        <v>78</v>
      </c>
      <c r="C711" s="11" t="s">
        <v>953</v>
      </c>
      <c r="D711" s="10">
        <f t="shared" si="40"/>
        <v>45.3</v>
      </c>
      <c r="E711" s="9" t="e">
        <f t="shared" si="41"/>
        <v>#VALUE!</v>
      </c>
      <c r="F711" s="8" t="e">
        <f t="shared" si="42"/>
        <v>#VALUE!</v>
      </c>
      <c r="G711" s="8">
        <f t="shared" si="43"/>
        <v>-3.2342342342342336</v>
      </c>
      <c r="H711" s="7" t="s">
        <v>952</v>
      </c>
      <c r="I711" s="5">
        <v>3.59</v>
      </c>
      <c r="J711" s="6">
        <v>45.3</v>
      </c>
      <c r="K711" s="6">
        <v>-31.2</v>
      </c>
      <c r="L711" s="15" t="s">
        <v>27</v>
      </c>
      <c r="M711" s="15" t="s">
        <v>27</v>
      </c>
      <c r="N711" s="13">
        <v>0</v>
      </c>
      <c r="P711" s="5">
        <v>-2.62</v>
      </c>
      <c r="Q711" s="5">
        <v>-1.1100000000000001</v>
      </c>
      <c r="S711" s="4" t="s">
        <v>2</v>
      </c>
    </row>
    <row r="712" spans="1:19" ht="60" x14ac:dyDescent="0.15">
      <c r="A712" s="1" t="s">
        <v>951</v>
      </c>
      <c r="B712" s="12" t="s">
        <v>5</v>
      </c>
      <c r="C712" s="11" t="s">
        <v>950</v>
      </c>
      <c r="D712" s="10">
        <f t="shared" si="40"/>
        <v>44.3</v>
      </c>
      <c r="E712" s="9" t="e">
        <f t="shared" si="41"/>
        <v>#VALUE!</v>
      </c>
      <c r="F712" s="8" t="e">
        <f t="shared" si="42"/>
        <v>#VALUE!</v>
      </c>
      <c r="G712" s="8">
        <f t="shared" si="43"/>
        <v>-0.6991150442477877</v>
      </c>
      <c r="H712" s="7" t="s">
        <v>949</v>
      </c>
      <c r="I712" s="14">
        <v>0.79</v>
      </c>
      <c r="J712" s="6">
        <v>44.3</v>
      </c>
      <c r="K712" s="6">
        <v>-65.7</v>
      </c>
      <c r="L712" s="15" t="s">
        <v>27</v>
      </c>
      <c r="M712" s="13">
        <v>0</v>
      </c>
      <c r="N712" s="13">
        <v>0</v>
      </c>
      <c r="P712" s="5">
        <v>-1.1499999999999999</v>
      </c>
      <c r="Q712" s="5">
        <v>-1.1299999999999999</v>
      </c>
      <c r="S712" s="4" t="s">
        <v>2</v>
      </c>
    </row>
    <row r="713" spans="1:19" ht="60" x14ac:dyDescent="0.15">
      <c r="A713" s="1" t="s">
        <v>948</v>
      </c>
      <c r="B713" s="12" t="s">
        <v>143</v>
      </c>
      <c r="C713" s="11" t="s">
        <v>947</v>
      </c>
      <c r="D713" s="10">
        <f t="shared" si="40"/>
        <v>44.1</v>
      </c>
      <c r="E713" s="9" t="e">
        <f t="shared" si="41"/>
        <v>#VALUE!</v>
      </c>
      <c r="F713" s="8" t="e">
        <f t="shared" si="42"/>
        <v>#VALUE!</v>
      </c>
      <c r="G713" s="8">
        <f t="shared" si="43"/>
        <v>-1.1701631701631703</v>
      </c>
      <c r="H713" s="7" t="s">
        <v>946</v>
      </c>
      <c r="I713" s="14">
        <v>0.502</v>
      </c>
      <c r="J713" s="6">
        <v>44.1</v>
      </c>
      <c r="K713" s="15" t="s">
        <v>27</v>
      </c>
      <c r="L713" s="15" t="s">
        <v>27</v>
      </c>
      <c r="M713" s="15" t="s">
        <v>27</v>
      </c>
      <c r="N713" s="13">
        <v>0</v>
      </c>
      <c r="P713" s="14">
        <v>-0.437</v>
      </c>
      <c r="Q713" s="14">
        <v>-0.42899999999999999</v>
      </c>
      <c r="S713" s="4" t="s">
        <v>2</v>
      </c>
    </row>
    <row r="714" spans="1:19" ht="60" x14ac:dyDescent="0.15">
      <c r="A714" s="1" t="s">
        <v>945</v>
      </c>
      <c r="B714" s="12" t="s">
        <v>349</v>
      </c>
      <c r="C714" s="11" t="s">
        <v>944</v>
      </c>
      <c r="D714" s="10">
        <f t="shared" si="40"/>
        <v>43.9</v>
      </c>
      <c r="E714" s="9" t="e">
        <f t="shared" si="41"/>
        <v>#VALUE!</v>
      </c>
      <c r="F714" s="8" t="e">
        <f t="shared" si="42"/>
        <v>#VALUE!</v>
      </c>
      <c r="G714" s="8" t="e">
        <f t="shared" si="43"/>
        <v>#VALUE!</v>
      </c>
      <c r="H714" s="7" t="s">
        <v>943</v>
      </c>
      <c r="I714" s="5">
        <v>24.54</v>
      </c>
      <c r="J714" s="6">
        <v>43.9</v>
      </c>
      <c r="K714" s="6">
        <v>-41.1</v>
      </c>
      <c r="L714" s="15" t="s">
        <v>27</v>
      </c>
      <c r="M714" s="14">
        <v>0.19800000000000001</v>
      </c>
      <c r="N714" s="15" t="s">
        <v>27</v>
      </c>
      <c r="P714" s="6">
        <v>-52.8</v>
      </c>
      <c r="Q714" s="15" t="s">
        <v>27</v>
      </c>
      <c r="S714" s="4" t="s">
        <v>2</v>
      </c>
    </row>
    <row r="715" spans="1:19" ht="48" x14ac:dyDescent="0.15">
      <c r="A715" s="1" t="s">
        <v>942</v>
      </c>
      <c r="B715" s="12" t="s">
        <v>9</v>
      </c>
      <c r="C715" s="11" t="s">
        <v>941</v>
      </c>
      <c r="D715" s="10">
        <f t="shared" si="40"/>
        <v>43.8</v>
      </c>
      <c r="E715" s="9">
        <f t="shared" si="41"/>
        <v>-23.877551020408163</v>
      </c>
      <c r="F715" s="8">
        <f t="shared" si="42"/>
        <v>-0.9358974358974359</v>
      </c>
      <c r="G715" s="8">
        <f t="shared" si="43"/>
        <v>-3.296137339055794</v>
      </c>
      <c r="H715" s="7" t="s">
        <v>940</v>
      </c>
      <c r="I715" s="5">
        <v>7.68</v>
      </c>
      <c r="J715" s="6">
        <v>43.8</v>
      </c>
      <c r="K715" s="13">
        <v>0</v>
      </c>
      <c r="L715" s="6">
        <v>-46.8</v>
      </c>
      <c r="M715" s="5">
        <v>6.16</v>
      </c>
      <c r="N715" s="5">
        <v>1.96</v>
      </c>
      <c r="P715" s="5">
        <v>-2.87</v>
      </c>
      <c r="Q715" s="5">
        <v>-2.33</v>
      </c>
      <c r="S715" s="4" t="s">
        <v>2</v>
      </c>
    </row>
    <row r="716" spans="1:19" ht="60" x14ac:dyDescent="0.15">
      <c r="A716" s="1" t="s">
        <v>939</v>
      </c>
      <c r="B716" s="12" t="s">
        <v>5</v>
      </c>
      <c r="C716" s="11" t="s">
        <v>938</v>
      </c>
      <c r="D716" s="10">
        <f t="shared" si="40"/>
        <v>43.6</v>
      </c>
      <c r="E716" s="9" t="e">
        <f t="shared" si="41"/>
        <v>#VALUE!</v>
      </c>
      <c r="F716" s="8" t="e">
        <f t="shared" si="42"/>
        <v>#VALUE!</v>
      </c>
      <c r="G716" s="8">
        <f t="shared" si="43"/>
        <v>-3.9641943734015346</v>
      </c>
      <c r="H716" s="7" t="s">
        <v>937</v>
      </c>
      <c r="I716" s="5">
        <v>1.55</v>
      </c>
      <c r="J716" s="6">
        <v>43.6</v>
      </c>
      <c r="K716" s="6">
        <v>-13.4</v>
      </c>
      <c r="L716" s="15" t="s">
        <v>27</v>
      </c>
      <c r="M716" s="14">
        <v>0.25800000000000001</v>
      </c>
      <c r="N716" s="13">
        <v>0</v>
      </c>
      <c r="P716" s="14">
        <v>-0.245</v>
      </c>
      <c r="Q716" s="14">
        <v>-0.39100000000000001</v>
      </c>
      <c r="S716" s="4" t="s">
        <v>2</v>
      </c>
    </row>
    <row r="717" spans="1:19" ht="36" x14ac:dyDescent="0.15">
      <c r="A717" s="1" t="s">
        <v>936</v>
      </c>
      <c r="B717" s="12" t="s">
        <v>9</v>
      </c>
      <c r="C717" s="11" t="s">
        <v>935</v>
      </c>
      <c r="D717" s="10">
        <f t="shared" si="40"/>
        <v>43.5</v>
      </c>
      <c r="E717" s="9" t="e">
        <f t="shared" si="41"/>
        <v>#VALUE!</v>
      </c>
      <c r="F717" s="8" t="e">
        <f t="shared" si="42"/>
        <v>#VALUE!</v>
      </c>
      <c r="G717" s="8">
        <f t="shared" si="43"/>
        <v>-1.3095238095238098</v>
      </c>
      <c r="H717" s="7" t="s">
        <v>934</v>
      </c>
      <c r="I717" s="5">
        <v>2.2000000000000002</v>
      </c>
      <c r="J717" s="6">
        <v>43.5</v>
      </c>
      <c r="K717" s="15" t="s">
        <v>27</v>
      </c>
      <c r="L717" s="15" t="s">
        <v>27</v>
      </c>
      <c r="M717" s="15" t="s">
        <v>27</v>
      </c>
      <c r="N717" s="13">
        <v>0</v>
      </c>
      <c r="P717" s="5">
        <v>-2.2200000000000002</v>
      </c>
      <c r="Q717" s="5">
        <v>-1.68</v>
      </c>
      <c r="S717" s="4" t="s">
        <v>2</v>
      </c>
    </row>
    <row r="718" spans="1:19" ht="48" x14ac:dyDescent="0.15">
      <c r="A718" s="1" t="s">
        <v>933</v>
      </c>
      <c r="B718" s="12" t="s">
        <v>5</v>
      </c>
      <c r="C718" s="11" t="s">
        <v>932</v>
      </c>
      <c r="D718" s="10">
        <f t="shared" si="40"/>
        <v>43.2</v>
      </c>
      <c r="E718" s="9" t="e">
        <f t="shared" si="41"/>
        <v>#VALUE!</v>
      </c>
      <c r="F718" s="8" t="e">
        <f t="shared" si="42"/>
        <v>#VALUE!</v>
      </c>
      <c r="G718" s="8">
        <f t="shared" si="43"/>
        <v>-1.9964157706093191</v>
      </c>
      <c r="H718" s="7" t="s">
        <v>931</v>
      </c>
      <c r="I718" s="5">
        <v>5.57</v>
      </c>
      <c r="J718" s="6">
        <v>43.2</v>
      </c>
      <c r="K718" s="13">
        <v>0</v>
      </c>
      <c r="L718" s="15" t="s">
        <v>27</v>
      </c>
      <c r="M718" s="13">
        <v>0</v>
      </c>
      <c r="N718" s="13">
        <v>0</v>
      </c>
      <c r="P718" s="6">
        <v>-24.2</v>
      </c>
      <c r="Q718" s="5">
        <v>-2.79</v>
      </c>
      <c r="S718" s="4" t="s">
        <v>2</v>
      </c>
    </row>
    <row r="719" spans="1:19" ht="60" x14ac:dyDescent="0.15">
      <c r="A719" s="1" t="s">
        <v>930</v>
      </c>
      <c r="B719" s="12" t="s">
        <v>5</v>
      </c>
      <c r="C719" s="11" t="s">
        <v>929</v>
      </c>
      <c r="D719" s="10">
        <f t="shared" si="40"/>
        <v>42.6</v>
      </c>
      <c r="E719" s="9">
        <f t="shared" si="41"/>
        <v>-0.2481751824817518</v>
      </c>
      <c r="F719" s="8">
        <f t="shared" si="42"/>
        <v>-4.1764705882352944</v>
      </c>
      <c r="G719" s="8">
        <f t="shared" si="43"/>
        <v>-5.1851851851851842</v>
      </c>
      <c r="H719" s="7" t="s">
        <v>928</v>
      </c>
      <c r="I719" s="5">
        <v>5.6</v>
      </c>
      <c r="J719" s="6">
        <v>42.6</v>
      </c>
      <c r="K719" s="6">
        <v>-12.7</v>
      </c>
      <c r="L719" s="6">
        <v>-10.199999999999999</v>
      </c>
      <c r="M719" s="6">
        <v>29.8</v>
      </c>
      <c r="N719" s="6">
        <v>41.1</v>
      </c>
      <c r="P719" s="5">
        <v>-1.71</v>
      </c>
      <c r="Q719" s="5">
        <v>-1.08</v>
      </c>
      <c r="S719" s="4" t="s">
        <v>2</v>
      </c>
    </row>
    <row r="720" spans="1:19" ht="72" x14ac:dyDescent="0.15">
      <c r="A720" s="1" t="s">
        <v>927</v>
      </c>
      <c r="B720" s="12" t="s">
        <v>5</v>
      </c>
      <c r="C720" s="11" t="s">
        <v>926</v>
      </c>
      <c r="D720" s="10">
        <f t="shared" si="40"/>
        <v>42.5</v>
      </c>
      <c r="E720" s="9" t="e">
        <f t="shared" si="41"/>
        <v>#VALUE!</v>
      </c>
      <c r="F720" s="8" t="e">
        <f t="shared" si="42"/>
        <v>#VALUE!</v>
      </c>
      <c r="G720" s="8" t="e">
        <f t="shared" si="43"/>
        <v>#VALUE!</v>
      </c>
      <c r="H720" s="7" t="s">
        <v>925</v>
      </c>
      <c r="I720" s="14">
        <v>0.72199999999999998</v>
      </c>
      <c r="J720" s="6">
        <v>42.5</v>
      </c>
      <c r="K720" s="6">
        <v>-12.6</v>
      </c>
      <c r="L720" s="15" t="s">
        <v>27</v>
      </c>
      <c r="M720" s="6">
        <v>59.8</v>
      </c>
      <c r="N720" s="15" t="s">
        <v>27</v>
      </c>
      <c r="P720" s="14">
        <v>-0.68899999999999995</v>
      </c>
      <c r="Q720" s="15" t="s">
        <v>27</v>
      </c>
      <c r="S720" s="4" t="s">
        <v>2</v>
      </c>
    </row>
    <row r="721" spans="1:19" ht="48" x14ac:dyDescent="0.15">
      <c r="A721" s="1" t="s">
        <v>924</v>
      </c>
      <c r="B721" s="12" t="s">
        <v>5</v>
      </c>
      <c r="C721" s="11" t="s">
        <v>923</v>
      </c>
      <c r="D721" s="10">
        <f t="shared" si="40"/>
        <v>42.5</v>
      </c>
      <c r="E721" s="9" t="e">
        <f t="shared" si="41"/>
        <v>#VALUE!</v>
      </c>
      <c r="F721" s="8" t="e">
        <f t="shared" si="42"/>
        <v>#VALUE!</v>
      </c>
      <c r="G721" s="8">
        <f t="shared" si="43"/>
        <v>-2.3025641025641024</v>
      </c>
      <c r="H721" s="7" t="s">
        <v>922</v>
      </c>
      <c r="I721" s="14">
        <v>0.89800000000000002</v>
      </c>
      <c r="J721" s="6">
        <v>42.5</v>
      </c>
      <c r="K721" s="6">
        <v>-17.3</v>
      </c>
      <c r="L721" s="15" t="s">
        <v>27</v>
      </c>
      <c r="M721" s="5">
        <v>2.06</v>
      </c>
      <c r="N721" s="5">
        <v>8.15</v>
      </c>
      <c r="P721" s="14">
        <v>-5.8999999999999997E-2</v>
      </c>
      <c r="Q721" s="14">
        <v>-0.39</v>
      </c>
      <c r="S721" s="4" t="s">
        <v>2</v>
      </c>
    </row>
    <row r="722" spans="1:19" ht="48" x14ac:dyDescent="0.15">
      <c r="A722" s="1" t="s">
        <v>921</v>
      </c>
      <c r="B722" s="12" t="s">
        <v>5</v>
      </c>
      <c r="C722" s="11" t="s">
        <v>920</v>
      </c>
      <c r="D722" s="10">
        <f t="shared" si="40"/>
        <v>42.5</v>
      </c>
      <c r="E722" s="9">
        <f t="shared" si="41"/>
        <v>9.602649006622517E-2</v>
      </c>
      <c r="F722" s="8">
        <f t="shared" si="42"/>
        <v>14.655172413793103</v>
      </c>
      <c r="G722" s="8">
        <f t="shared" si="43"/>
        <v>-9.9036144578313259</v>
      </c>
      <c r="H722" s="7" t="s">
        <v>919</v>
      </c>
      <c r="I722" s="5">
        <v>4.1100000000000003</v>
      </c>
      <c r="J722" s="6">
        <v>42.5</v>
      </c>
      <c r="K722" s="5">
        <v>5.32</v>
      </c>
      <c r="L722" s="5">
        <v>2.9</v>
      </c>
      <c r="M722" s="6">
        <v>31.7</v>
      </c>
      <c r="N722" s="6">
        <v>30.2</v>
      </c>
      <c r="P722" s="14">
        <v>-0.67100000000000004</v>
      </c>
      <c r="Q722" s="14">
        <v>-0.41499999999999998</v>
      </c>
      <c r="S722" s="4" t="s">
        <v>2</v>
      </c>
    </row>
    <row r="723" spans="1:19" ht="72" x14ac:dyDescent="0.15">
      <c r="A723" s="1" t="s">
        <v>918</v>
      </c>
      <c r="B723" s="12" t="s">
        <v>9</v>
      </c>
      <c r="C723" s="11" t="s">
        <v>917</v>
      </c>
      <c r="D723" s="10">
        <f t="shared" si="40"/>
        <v>42</v>
      </c>
      <c r="E723" s="9" t="e">
        <f t="shared" si="41"/>
        <v>#DIV/0!</v>
      </c>
      <c r="F723" s="8">
        <f t="shared" si="42"/>
        <v>-0.70116861435726208</v>
      </c>
      <c r="G723" s="8">
        <f t="shared" si="43"/>
        <v>-1.465486725663717</v>
      </c>
      <c r="H723" s="7" t="s">
        <v>916</v>
      </c>
      <c r="I723" s="14">
        <v>0.82799999999999996</v>
      </c>
      <c r="J723" s="6">
        <v>42</v>
      </c>
      <c r="K723" s="6">
        <v>-91.8</v>
      </c>
      <c r="L723" s="6">
        <v>-59.9</v>
      </c>
      <c r="M723" s="15" t="s">
        <v>27</v>
      </c>
      <c r="N723" s="13">
        <v>0</v>
      </c>
      <c r="P723" s="5">
        <v>-1.34</v>
      </c>
      <c r="Q723" s="14">
        <v>-0.56499999999999995</v>
      </c>
      <c r="S723" s="4" t="s">
        <v>2</v>
      </c>
    </row>
    <row r="724" spans="1:19" ht="60" x14ac:dyDescent="0.15">
      <c r="A724" s="1" t="s">
        <v>915</v>
      </c>
      <c r="B724" s="12" t="s">
        <v>5</v>
      </c>
      <c r="C724" s="11" t="s">
        <v>914</v>
      </c>
      <c r="D724" s="10">
        <f t="shared" si="40"/>
        <v>41.8</v>
      </c>
      <c r="E724" s="9" t="e">
        <f t="shared" si="41"/>
        <v>#VALUE!</v>
      </c>
      <c r="F724" s="8" t="e">
        <f t="shared" si="42"/>
        <v>#VALUE!</v>
      </c>
      <c r="G724" s="8">
        <f t="shared" si="43"/>
        <v>-1.7158590308370043</v>
      </c>
      <c r="H724" s="7" t="s">
        <v>913</v>
      </c>
      <c r="I724" s="14">
        <v>0.77900000000000003</v>
      </c>
      <c r="J724" s="6">
        <v>41.8</v>
      </c>
      <c r="K724" s="6">
        <v>-105.4</v>
      </c>
      <c r="L724" s="15" t="s">
        <v>27</v>
      </c>
      <c r="M724" s="15" t="s">
        <v>27</v>
      </c>
      <c r="N724" s="13">
        <v>0</v>
      </c>
      <c r="P724" s="14">
        <v>-0.78700000000000003</v>
      </c>
      <c r="Q724" s="14">
        <v>-0.45400000000000001</v>
      </c>
      <c r="S724" s="4" t="s">
        <v>2</v>
      </c>
    </row>
    <row r="725" spans="1:19" ht="72" x14ac:dyDescent="0.15">
      <c r="A725" s="1" t="s">
        <v>912</v>
      </c>
      <c r="B725" s="12" t="s">
        <v>9</v>
      </c>
      <c r="C725" s="11" t="s">
        <v>911</v>
      </c>
      <c r="D725" s="10">
        <f t="shared" si="40"/>
        <v>41.5</v>
      </c>
      <c r="E725" s="9">
        <f t="shared" si="41"/>
        <v>-0.55323819978046107</v>
      </c>
      <c r="F725" s="8">
        <f t="shared" si="42"/>
        <v>-0.82341269841269848</v>
      </c>
      <c r="G725" s="8">
        <f t="shared" si="43"/>
        <v>-1.0797101449275364</v>
      </c>
      <c r="H725" s="7" t="s">
        <v>910</v>
      </c>
      <c r="I725" s="5">
        <v>1.49</v>
      </c>
      <c r="J725" s="6">
        <v>41.5</v>
      </c>
      <c r="K725" s="6">
        <v>-56.1</v>
      </c>
      <c r="L725" s="6">
        <v>-50.4</v>
      </c>
      <c r="M725" s="6">
        <v>91.7</v>
      </c>
      <c r="N725" s="6">
        <v>91.1</v>
      </c>
      <c r="P725" s="5">
        <v>-1.41</v>
      </c>
      <c r="Q725" s="5">
        <v>-1.38</v>
      </c>
      <c r="S725" s="4" t="s">
        <v>2</v>
      </c>
    </row>
    <row r="726" spans="1:19" ht="96" x14ac:dyDescent="0.15">
      <c r="A726" s="1" t="s">
        <v>909</v>
      </c>
      <c r="B726" s="12" t="s">
        <v>143</v>
      </c>
      <c r="C726" s="11" t="s">
        <v>908</v>
      </c>
      <c r="D726" s="10">
        <f t="shared" si="40"/>
        <v>41.3</v>
      </c>
      <c r="E726" s="9" t="e">
        <f t="shared" si="41"/>
        <v>#VALUE!</v>
      </c>
      <c r="F726" s="8" t="e">
        <f t="shared" si="42"/>
        <v>#VALUE!</v>
      </c>
      <c r="G726" s="8">
        <f t="shared" si="43"/>
        <v>-2.4203821656050954</v>
      </c>
      <c r="H726" s="7" t="s">
        <v>907</v>
      </c>
      <c r="I726" s="5">
        <v>3.8</v>
      </c>
      <c r="J726" s="6">
        <v>41.3</v>
      </c>
      <c r="K726" s="6">
        <v>-65.3</v>
      </c>
      <c r="L726" s="15" t="s">
        <v>27</v>
      </c>
      <c r="M726" s="14">
        <v>0.72099999999999997</v>
      </c>
      <c r="N726" s="14">
        <v>0.58199999999999996</v>
      </c>
      <c r="P726" s="5">
        <v>-1.92</v>
      </c>
      <c r="Q726" s="5">
        <v>-1.57</v>
      </c>
      <c r="S726" s="4" t="s">
        <v>2</v>
      </c>
    </row>
    <row r="727" spans="1:19" ht="48" x14ac:dyDescent="0.15">
      <c r="A727" s="1" t="s">
        <v>906</v>
      </c>
      <c r="B727" s="12" t="s">
        <v>78</v>
      </c>
      <c r="C727" s="11" t="s">
        <v>905</v>
      </c>
      <c r="D727" s="10">
        <f t="shared" si="40"/>
        <v>41.2</v>
      </c>
      <c r="E727" s="9" t="e">
        <f t="shared" si="41"/>
        <v>#VALUE!</v>
      </c>
      <c r="F727" s="8" t="e">
        <f t="shared" si="42"/>
        <v>#VALUE!</v>
      </c>
      <c r="G727" s="8" t="e">
        <f t="shared" si="43"/>
        <v>#VALUE!</v>
      </c>
      <c r="H727" s="7" t="s">
        <v>904</v>
      </c>
      <c r="I727" s="5">
        <v>9.07</v>
      </c>
      <c r="J727" s="6">
        <v>41.2</v>
      </c>
      <c r="K727" s="6">
        <v>-36.200000000000003</v>
      </c>
      <c r="L727" s="15" t="s">
        <v>27</v>
      </c>
      <c r="M727" s="13">
        <v>0</v>
      </c>
      <c r="N727" s="15" t="s">
        <v>27</v>
      </c>
      <c r="P727" s="5">
        <v>-9.7200000000000006</v>
      </c>
      <c r="Q727" s="15" t="s">
        <v>27</v>
      </c>
      <c r="S727" s="4" t="s">
        <v>2</v>
      </c>
    </row>
    <row r="728" spans="1:19" ht="96" x14ac:dyDescent="0.15">
      <c r="A728" s="1" t="s">
        <v>903</v>
      </c>
      <c r="B728" s="12" t="s">
        <v>5</v>
      </c>
      <c r="C728" s="11" t="s">
        <v>902</v>
      </c>
      <c r="D728" s="10">
        <f t="shared" si="40"/>
        <v>40.5</v>
      </c>
      <c r="E728" s="9" t="e">
        <f t="shared" si="41"/>
        <v>#VALUE!</v>
      </c>
      <c r="F728" s="8" t="e">
        <f t="shared" si="42"/>
        <v>#VALUE!</v>
      </c>
      <c r="G728" s="8">
        <f t="shared" si="43"/>
        <v>-2.2462562396006658</v>
      </c>
      <c r="H728" s="7" t="s">
        <v>901</v>
      </c>
      <c r="I728" s="5">
        <v>1.35</v>
      </c>
      <c r="J728" s="6">
        <v>40.5</v>
      </c>
      <c r="K728" s="6">
        <v>-55.3</v>
      </c>
      <c r="L728" s="15" t="s">
        <v>27</v>
      </c>
      <c r="M728" s="14">
        <v>7.3999999999999996E-2</v>
      </c>
      <c r="N728" s="14">
        <v>5.5E-2</v>
      </c>
      <c r="P728" s="14">
        <v>-0.73</v>
      </c>
      <c r="Q728" s="14">
        <v>-0.60099999999999998</v>
      </c>
      <c r="S728" s="4" t="s">
        <v>2</v>
      </c>
    </row>
    <row r="729" spans="1:19" ht="84" x14ac:dyDescent="0.15">
      <c r="A729" s="1" t="s">
        <v>900</v>
      </c>
      <c r="B729" s="12" t="s">
        <v>5</v>
      </c>
      <c r="C729" s="11" t="s">
        <v>899</v>
      </c>
      <c r="D729" s="10">
        <f t="shared" si="40"/>
        <v>40.200000000000003</v>
      </c>
      <c r="E729" s="9" t="e">
        <f t="shared" si="41"/>
        <v>#VALUE!</v>
      </c>
      <c r="F729" s="8" t="e">
        <f t="shared" si="42"/>
        <v>#VALUE!</v>
      </c>
      <c r="G729" s="8" t="e">
        <f t="shared" si="43"/>
        <v>#VALUE!</v>
      </c>
      <c r="H729" s="7" t="s">
        <v>898</v>
      </c>
      <c r="I729" s="5">
        <v>5.92</v>
      </c>
      <c r="J729" s="6">
        <v>40.200000000000003</v>
      </c>
      <c r="K729" s="6">
        <v>-14</v>
      </c>
      <c r="L729" s="15" t="s">
        <v>27</v>
      </c>
      <c r="M729" s="5">
        <v>1</v>
      </c>
      <c r="N729" s="15" t="s">
        <v>27</v>
      </c>
      <c r="P729" s="5">
        <v>-5.01</v>
      </c>
      <c r="Q729" s="15" t="s">
        <v>27</v>
      </c>
      <c r="S729" s="4" t="s">
        <v>2</v>
      </c>
    </row>
    <row r="730" spans="1:19" ht="48" x14ac:dyDescent="0.15">
      <c r="A730" s="1" t="s">
        <v>897</v>
      </c>
      <c r="B730" s="12" t="s">
        <v>5</v>
      </c>
      <c r="C730" s="11" t="s">
        <v>896</v>
      </c>
      <c r="D730" s="10">
        <f t="shared" ref="D730:D793" si="44">J730</f>
        <v>39.6</v>
      </c>
      <c r="E730" s="9" t="e">
        <f t="shared" ref="E730:E793" si="45">L730/N730</f>
        <v>#VALUE!</v>
      </c>
      <c r="F730" s="8" t="e">
        <f t="shared" ref="F730:F793" si="46">J730/L730</f>
        <v>#VALUE!</v>
      </c>
      <c r="G730" s="8">
        <f t="shared" ref="G730:G793" si="47">I730/Q730</f>
        <v>-1.5855855855855854</v>
      </c>
      <c r="H730" s="7" t="s">
        <v>895</v>
      </c>
      <c r="I730" s="5">
        <v>1.76</v>
      </c>
      <c r="J730" s="6">
        <v>39.6</v>
      </c>
      <c r="K730" s="13">
        <v>0</v>
      </c>
      <c r="L730" s="15" t="s">
        <v>27</v>
      </c>
      <c r="M730" s="13">
        <v>0</v>
      </c>
      <c r="N730" s="13">
        <v>0</v>
      </c>
      <c r="P730" s="5">
        <v>-1.1000000000000001</v>
      </c>
      <c r="Q730" s="5">
        <v>-1.1100000000000001</v>
      </c>
      <c r="S730" s="4" t="s">
        <v>2</v>
      </c>
    </row>
    <row r="731" spans="1:19" ht="60" x14ac:dyDescent="0.15">
      <c r="A731" s="1" t="s">
        <v>894</v>
      </c>
      <c r="B731" s="12" t="s">
        <v>5</v>
      </c>
      <c r="C731" s="11" t="s">
        <v>893</v>
      </c>
      <c r="D731" s="10">
        <f t="shared" si="44"/>
        <v>39.4</v>
      </c>
      <c r="E731" s="9">
        <f t="shared" si="45"/>
        <v>-12.335443037974683</v>
      </c>
      <c r="F731" s="8">
        <f t="shared" si="46"/>
        <v>-0.20215495125705488</v>
      </c>
      <c r="G731" s="8">
        <f t="shared" si="47"/>
        <v>-2.1551724137931036</v>
      </c>
      <c r="H731" s="7" t="s">
        <v>892</v>
      </c>
      <c r="I731" s="5">
        <v>8.75</v>
      </c>
      <c r="J731" s="6">
        <v>39.4</v>
      </c>
      <c r="K731" s="6">
        <v>-117.4</v>
      </c>
      <c r="L731" s="6">
        <v>-194.9</v>
      </c>
      <c r="M731" s="6">
        <v>61.5</v>
      </c>
      <c r="N731" s="6">
        <v>15.8</v>
      </c>
      <c r="P731" s="5">
        <v>-2.52</v>
      </c>
      <c r="Q731" s="5">
        <v>-4.0599999999999996</v>
      </c>
      <c r="S731" s="4" t="s">
        <v>2</v>
      </c>
    </row>
    <row r="732" spans="1:19" ht="36" x14ac:dyDescent="0.15">
      <c r="A732" s="1" t="s">
        <v>891</v>
      </c>
      <c r="B732" s="12" t="s">
        <v>5</v>
      </c>
      <c r="C732" s="11" t="s">
        <v>890</v>
      </c>
      <c r="D732" s="10">
        <f t="shared" si="44"/>
        <v>39.200000000000003</v>
      </c>
      <c r="E732" s="9" t="e">
        <f t="shared" si="45"/>
        <v>#DIV/0!</v>
      </c>
      <c r="F732" s="8">
        <f t="shared" si="46"/>
        <v>-1.0103092783505156</v>
      </c>
      <c r="G732" s="8">
        <f t="shared" si="47"/>
        <v>-1.6956521739130435</v>
      </c>
      <c r="H732" s="7" t="s">
        <v>889</v>
      </c>
      <c r="I732" s="5">
        <v>2.34</v>
      </c>
      <c r="J732" s="6">
        <v>39.200000000000003</v>
      </c>
      <c r="K732" s="15" t="s">
        <v>27</v>
      </c>
      <c r="L732" s="6">
        <v>-38.799999999999997</v>
      </c>
      <c r="M732" s="15" t="s">
        <v>27</v>
      </c>
      <c r="N732" s="13">
        <v>0</v>
      </c>
      <c r="P732" s="5">
        <v>-1.44</v>
      </c>
      <c r="Q732" s="5">
        <v>-1.38</v>
      </c>
      <c r="S732" s="4" t="s">
        <v>2</v>
      </c>
    </row>
    <row r="733" spans="1:19" ht="36" x14ac:dyDescent="0.15">
      <c r="A733" s="1" t="s">
        <v>888</v>
      </c>
      <c r="B733" s="12" t="s">
        <v>5</v>
      </c>
      <c r="C733" s="11" t="s">
        <v>887</v>
      </c>
      <c r="D733" s="10">
        <f t="shared" si="44"/>
        <v>39.200000000000003</v>
      </c>
      <c r="E733" s="9" t="e">
        <f t="shared" si="45"/>
        <v>#VALUE!</v>
      </c>
      <c r="F733" s="8" t="e">
        <f t="shared" si="46"/>
        <v>#VALUE!</v>
      </c>
      <c r="G733" s="8">
        <f t="shared" si="47"/>
        <v>-4.6551724137931041</v>
      </c>
      <c r="H733" s="7" t="s">
        <v>886</v>
      </c>
      <c r="I733" s="5">
        <v>1.35</v>
      </c>
      <c r="J733" s="6">
        <v>39.200000000000003</v>
      </c>
      <c r="K733" s="15" t="s">
        <v>27</v>
      </c>
      <c r="L733" s="15" t="s">
        <v>27</v>
      </c>
      <c r="M733" s="15" t="s">
        <v>27</v>
      </c>
      <c r="N733" s="14">
        <v>0.5</v>
      </c>
      <c r="P733" s="14">
        <v>-0.37</v>
      </c>
      <c r="Q733" s="14">
        <v>-0.28999999999999998</v>
      </c>
      <c r="S733" s="4" t="s">
        <v>2</v>
      </c>
    </row>
    <row r="734" spans="1:19" ht="84" x14ac:dyDescent="0.15">
      <c r="A734" s="1" t="s">
        <v>885</v>
      </c>
      <c r="B734" s="12" t="s">
        <v>5</v>
      </c>
      <c r="C734" s="11" t="s">
        <v>884</v>
      </c>
      <c r="D734" s="10">
        <f t="shared" si="44"/>
        <v>38.700000000000003</v>
      </c>
      <c r="E734" s="9">
        <f t="shared" si="45"/>
        <v>-2.96875</v>
      </c>
      <c r="F734" s="8">
        <f t="shared" si="46"/>
        <v>-1.0184210526315791</v>
      </c>
      <c r="G734" s="8">
        <f t="shared" si="47"/>
        <v>-1.0075757575757576</v>
      </c>
      <c r="H734" s="7" t="s">
        <v>883</v>
      </c>
      <c r="I734" s="5">
        <v>1.33</v>
      </c>
      <c r="J734" s="6">
        <v>38.700000000000003</v>
      </c>
      <c r="K734" s="6">
        <v>-34.200000000000003</v>
      </c>
      <c r="L734" s="6">
        <v>-38</v>
      </c>
      <c r="M734" s="6">
        <v>11.7</v>
      </c>
      <c r="N734" s="6">
        <v>12.8</v>
      </c>
      <c r="P734" s="5">
        <v>-3.28</v>
      </c>
      <c r="Q734" s="5">
        <v>-1.32</v>
      </c>
      <c r="S734" s="4" t="s">
        <v>2</v>
      </c>
    </row>
    <row r="735" spans="1:19" ht="36" x14ac:dyDescent="0.15">
      <c r="A735" s="1" t="s">
        <v>882</v>
      </c>
      <c r="B735" s="12" t="s">
        <v>9</v>
      </c>
      <c r="C735" s="11" t="s">
        <v>881</v>
      </c>
      <c r="D735" s="10">
        <f t="shared" si="44"/>
        <v>38.4</v>
      </c>
      <c r="E735" s="9">
        <f t="shared" si="45"/>
        <v>4.5161290322580643E-2</v>
      </c>
      <c r="F735" s="8">
        <f t="shared" si="46"/>
        <v>27.428571428571431</v>
      </c>
      <c r="G735" s="8">
        <f t="shared" si="47"/>
        <v>-13.375</v>
      </c>
      <c r="H735" s="7" t="s">
        <v>880</v>
      </c>
      <c r="I735" s="5">
        <v>2.14</v>
      </c>
      <c r="J735" s="6">
        <v>38.4</v>
      </c>
      <c r="K735" s="5">
        <v>-3.55</v>
      </c>
      <c r="L735" s="5">
        <v>1.4</v>
      </c>
      <c r="M735" s="6">
        <v>28.1</v>
      </c>
      <c r="N735" s="6">
        <v>31</v>
      </c>
      <c r="P735" s="14">
        <v>-2.7E-2</v>
      </c>
      <c r="Q735" s="14">
        <v>-0.16</v>
      </c>
      <c r="S735" s="4" t="s">
        <v>2</v>
      </c>
    </row>
    <row r="736" spans="1:19" ht="48" x14ac:dyDescent="0.15">
      <c r="A736" s="1" t="s">
        <v>879</v>
      </c>
      <c r="B736" s="12" t="s">
        <v>5</v>
      </c>
      <c r="C736" s="11" t="s">
        <v>878</v>
      </c>
      <c r="D736" s="10">
        <f t="shared" si="44"/>
        <v>37.700000000000003</v>
      </c>
      <c r="E736" s="9" t="e">
        <f t="shared" si="45"/>
        <v>#VALUE!</v>
      </c>
      <c r="F736" s="8" t="e">
        <f t="shared" si="46"/>
        <v>#VALUE!</v>
      </c>
      <c r="G736" s="8">
        <f t="shared" si="47"/>
        <v>-2.2335766423357661</v>
      </c>
      <c r="H736" s="7" t="s">
        <v>877</v>
      </c>
      <c r="I736" s="5">
        <v>1.53</v>
      </c>
      <c r="J736" s="6">
        <v>37.700000000000003</v>
      </c>
      <c r="K736" s="6">
        <v>-53.1</v>
      </c>
      <c r="L736" s="15" t="s">
        <v>27</v>
      </c>
      <c r="M736" s="13">
        <v>0</v>
      </c>
      <c r="N736" s="13">
        <v>0</v>
      </c>
      <c r="P736" s="14">
        <v>-0.55800000000000005</v>
      </c>
      <c r="Q736" s="14">
        <v>-0.68500000000000005</v>
      </c>
      <c r="S736" s="4" t="s">
        <v>2</v>
      </c>
    </row>
    <row r="737" spans="1:19" ht="48" x14ac:dyDescent="0.15">
      <c r="A737" s="1" t="s">
        <v>876</v>
      </c>
      <c r="B737" s="12" t="s">
        <v>5</v>
      </c>
      <c r="C737" s="11" t="s">
        <v>875</v>
      </c>
      <c r="D737" s="10">
        <f t="shared" si="44"/>
        <v>37.5</v>
      </c>
      <c r="E737" s="9" t="e">
        <f t="shared" si="45"/>
        <v>#VALUE!</v>
      </c>
      <c r="F737" s="8" t="e">
        <f t="shared" si="46"/>
        <v>#VALUE!</v>
      </c>
      <c r="G737" s="8">
        <f t="shared" si="47"/>
        <v>-2.1989247311827955</v>
      </c>
      <c r="H737" s="7" t="s">
        <v>874</v>
      </c>
      <c r="I737" s="5">
        <v>4.09</v>
      </c>
      <c r="J737" s="6">
        <v>37.5</v>
      </c>
      <c r="K737" s="6">
        <v>-21.8</v>
      </c>
      <c r="L737" s="15" t="s">
        <v>27</v>
      </c>
      <c r="M737" s="14">
        <v>0.11600000000000001</v>
      </c>
      <c r="N737" s="13">
        <v>0</v>
      </c>
      <c r="P737" s="5">
        <v>-1.91</v>
      </c>
      <c r="Q737" s="5">
        <v>-1.86</v>
      </c>
      <c r="S737" s="4" t="s">
        <v>2</v>
      </c>
    </row>
    <row r="738" spans="1:19" ht="84" x14ac:dyDescent="0.15">
      <c r="A738" s="1" t="s">
        <v>873</v>
      </c>
      <c r="B738" s="12" t="s">
        <v>5</v>
      </c>
      <c r="C738" s="11" t="s">
        <v>872</v>
      </c>
      <c r="D738" s="10">
        <f t="shared" si="44"/>
        <v>37</v>
      </c>
      <c r="E738" s="9" t="e">
        <f t="shared" si="45"/>
        <v>#VALUE!</v>
      </c>
      <c r="F738" s="8" t="e">
        <f t="shared" si="46"/>
        <v>#VALUE!</v>
      </c>
      <c r="G738" s="8">
        <f t="shared" si="47"/>
        <v>-2.8095238095238098</v>
      </c>
      <c r="H738" s="7" t="s">
        <v>871</v>
      </c>
      <c r="I738" s="5">
        <v>12.98</v>
      </c>
      <c r="J738" s="6">
        <v>37</v>
      </c>
      <c r="K738" s="6">
        <v>-37.200000000000003</v>
      </c>
      <c r="L738" s="15" t="s">
        <v>27</v>
      </c>
      <c r="M738" s="5">
        <v>3.6</v>
      </c>
      <c r="N738" s="14">
        <v>0.5</v>
      </c>
      <c r="P738" s="6">
        <v>-14.5</v>
      </c>
      <c r="Q738" s="5">
        <v>-4.62</v>
      </c>
      <c r="S738" s="4" t="s">
        <v>2</v>
      </c>
    </row>
    <row r="739" spans="1:19" ht="84" x14ac:dyDescent="0.15">
      <c r="A739" s="1" t="s">
        <v>870</v>
      </c>
      <c r="B739" s="12" t="s">
        <v>5</v>
      </c>
      <c r="C739" s="11" t="s">
        <v>869</v>
      </c>
      <c r="D739" s="10">
        <f t="shared" si="44"/>
        <v>36.9</v>
      </c>
      <c r="E739" s="9" t="e">
        <f t="shared" si="45"/>
        <v>#VALUE!</v>
      </c>
      <c r="F739" s="8" t="e">
        <f t="shared" si="46"/>
        <v>#VALUE!</v>
      </c>
      <c r="G739" s="8">
        <f t="shared" si="47"/>
        <v>-1.6119162640901772</v>
      </c>
      <c r="H739" s="7" t="s">
        <v>868</v>
      </c>
      <c r="I739" s="5">
        <v>10.01</v>
      </c>
      <c r="J739" s="6">
        <v>36.9</v>
      </c>
      <c r="K739" s="6">
        <v>-333.6</v>
      </c>
      <c r="L739" s="15" t="s">
        <v>27</v>
      </c>
      <c r="M739" s="13">
        <v>0</v>
      </c>
      <c r="N739" s="13">
        <v>0</v>
      </c>
      <c r="P739" s="6">
        <v>-431.8</v>
      </c>
      <c r="Q739" s="5">
        <v>-6.21</v>
      </c>
      <c r="S739" s="4" t="s">
        <v>2</v>
      </c>
    </row>
    <row r="740" spans="1:19" ht="48" x14ac:dyDescent="0.15">
      <c r="A740" s="1" t="s">
        <v>867</v>
      </c>
      <c r="B740" s="12" t="s">
        <v>5</v>
      </c>
      <c r="C740" s="11" t="s">
        <v>866</v>
      </c>
      <c r="D740" s="10">
        <f t="shared" si="44"/>
        <v>36.700000000000003</v>
      </c>
      <c r="E740" s="9" t="e">
        <f t="shared" si="45"/>
        <v>#DIV/0!</v>
      </c>
      <c r="F740" s="8">
        <f t="shared" si="46"/>
        <v>-1.0699708454810497</v>
      </c>
      <c r="G740" s="8">
        <f t="shared" si="47"/>
        <v>-1.5544041450777202</v>
      </c>
      <c r="H740" s="7" t="s">
        <v>865</v>
      </c>
      <c r="I740" s="5">
        <v>3</v>
      </c>
      <c r="J740" s="6">
        <v>36.700000000000003</v>
      </c>
      <c r="K740" s="6">
        <v>-24.9</v>
      </c>
      <c r="L740" s="6">
        <v>-34.299999999999997</v>
      </c>
      <c r="M740" s="15" t="s">
        <v>27</v>
      </c>
      <c r="N740" s="13">
        <v>0</v>
      </c>
      <c r="P740" s="5">
        <v>-1.62</v>
      </c>
      <c r="Q740" s="5">
        <v>-1.93</v>
      </c>
      <c r="S740" s="4" t="s">
        <v>2</v>
      </c>
    </row>
    <row r="741" spans="1:19" ht="48" x14ac:dyDescent="0.15">
      <c r="A741" s="1" t="s">
        <v>864</v>
      </c>
      <c r="B741" s="12" t="s">
        <v>5</v>
      </c>
      <c r="C741" s="11" t="s">
        <v>863</v>
      </c>
      <c r="D741" s="10">
        <f t="shared" si="44"/>
        <v>36.5</v>
      </c>
      <c r="E741" s="9" t="e">
        <f t="shared" si="45"/>
        <v>#VALUE!</v>
      </c>
      <c r="F741" s="8" t="e">
        <f t="shared" si="46"/>
        <v>#VALUE!</v>
      </c>
      <c r="G741" s="8" t="e">
        <f t="shared" si="47"/>
        <v>#VALUE!</v>
      </c>
      <c r="H741" s="7" t="s">
        <v>862</v>
      </c>
      <c r="I741" s="5">
        <v>4.33</v>
      </c>
      <c r="J741" s="6">
        <v>36.5</v>
      </c>
      <c r="K741" s="5">
        <v>-5.67</v>
      </c>
      <c r="L741" s="15" t="s">
        <v>27</v>
      </c>
      <c r="M741" s="6">
        <v>21.6</v>
      </c>
      <c r="N741" s="15" t="s">
        <v>27</v>
      </c>
      <c r="P741" s="14">
        <v>-0.85199999999999998</v>
      </c>
      <c r="Q741" s="15" t="s">
        <v>27</v>
      </c>
      <c r="S741" s="4" t="s">
        <v>2</v>
      </c>
    </row>
    <row r="742" spans="1:19" ht="84" x14ac:dyDescent="0.15">
      <c r="A742" s="1" t="s">
        <v>861</v>
      </c>
      <c r="B742" s="12" t="s">
        <v>413</v>
      </c>
      <c r="C742" s="11" t="s">
        <v>860</v>
      </c>
      <c r="D742" s="10">
        <f t="shared" si="44"/>
        <v>36.200000000000003</v>
      </c>
      <c r="E742" s="9">
        <f t="shared" si="45"/>
        <v>-0.22411764705882353</v>
      </c>
      <c r="F742" s="8">
        <f t="shared" si="46"/>
        <v>-9.5013123359580067</v>
      </c>
      <c r="G742" s="8">
        <f t="shared" si="47"/>
        <v>-0.19866071428571427</v>
      </c>
      <c r="H742" s="7" t="s">
        <v>859</v>
      </c>
      <c r="I742" s="5">
        <v>1.78</v>
      </c>
      <c r="J742" s="6">
        <v>36.200000000000003</v>
      </c>
      <c r="K742" s="6">
        <v>-30.9</v>
      </c>
      <c r="L742" s="5">
        <v>-3.81</v>
      </c>
      <c r="M742" s="6">
        <v>11.8</v>
      </c>
      <c r="N742" s="6">
        <v>17</v>
      </c>
      <c r="P742" s="6">
        <v>-34.700000000000003</v>
      </c>
      <c r="Q742" s="5">
        <v>-8.9600000000000009</v>
      </c>
      <c r="S742" s="4" t="s">
        <v>2</v>
      </c>
    </row>
    <row r="743" spans="1:19" ht="48" x14ac:dyDescent="0.15">
      <c r="A743" s="1" t="s">
        <v>858</v>
      </c>
      <c r="B743" s="12" t="s">
        <v>5</v>
      </c>
      <c r="C743" s="11" t="s">
        <v>857</v>
      </c>
      <c r="D743" s="10">
        <f t="shared" si="44"/>
        <v>35.5</v>
      </c>
      <c r="E743" s="9" t="e">
        <f t="shared" si="45"/>
        <v>#DIV/0!</v>
      </c>
      <c r="F743" s="8">
        <f t="shared" si="46"/>
        <v>-0.85542168674698793</v>
      </c>
      <c r="G743" s="8">
        <f t="shared" si="47"/>
        <v>-3.5074626865671639</v>
      </c>
      <c r="H743" s="7" t="s">
        <v>856</v>
      </c>
      <c r="I743" s="5">
        <v>1.88</v>
      </c>
      <c r="J743" s="6">
        <v>35.5</v>
      </c>
      <c r="K743" s="6">
        <v>-53.8</v>
      </c>
      <c r="L743" s="6">
        <v>-41.5</v>
      </c>
      <c r="M743" s="5">
        <v>1</v>
      </c>
      <c r="N743" s="13">
        <v>0</v>
      </c>
      <c r="P743" s="14">
        <v>-0.97499999999999998</v>
      </c>
      <c r="Q743" s="14">
        <v>-0.53600000000000003</v>
      </c>
      <c r="S743" s="4" t="s">
        <v>2</v>
      </c>
    </row>
    <row r="744" spans="1:19" ht="48" x14ac:dyDescent="0.15">
      <c r="A744" s="1" t="s">
        <v>855</v>
      </c>
      <c r="B744" s="12" t="s">
        <v>5</v>
      </c>
      <c r="C744" s="11" t="s">
        <v>854</v>
      </c>
      <c r="D744" s="10">
        <f t="shared" si="44"/>
        <v>35.4</v>
      </c>
      <c r="E744" s="9" t="e">
        <f t="shared" si="45"/>
        <v>#VALUE!</v>
      </c>
      <c r="F744" s="8" t="e">
        <f t="shared" si="46"/>
        <v>#VALUE!</v>
      </c>
      <c r="G744" s="8" t="e">
        <f t="shared" si="47"/>
        <v>#VALUE!</v>
      </c>
      <c r="H744" s="7" t="s">
        <v>853</v>
      </c>
      <c r="I744" s="5">
        <v>2.2000000000000002</v>
      </c>
      <c r="J744" s="6">
        <v>35.4</v>
      </c>
      <c r="K744" s="5">
        <v>6.76</v>
      </c>
      <c r="L744" s="15" t="s">
        <v>27</v>
      </c>
      <c r="M744" s="6">
        <v>29.4</v>
      </c>
      <c r="N744" s="15" t="s">
        <v>27</v>
      </c>
      <c r="P744" s="14">
        <v>-0.34200000000000003</v>
      </c>
      <c r="Q744" s="15" t="s">
        <v>27</v>
      </c>
      <c r="S744" s="4" t="s">
        <v>2</v>
      </c>
    </row>
    <row r="745" spans="1:19" ht="60" x14ac:dyDescent="0.15">
      <c r="A745" s="1" t="s">
        <v>852</v>
      </c>
      <c r="B745" s="12" t="s">
        <v>5</v>
      </c>
      <c r="C745" s="11" t="s">
        <v>851</v>
      </c>
      <c r="D745" s="10">
        <f t="shared" si="44"/>
        <v>35.1</v>
      </c>
      <c r="E745" s="9" t="e">
        <f t="shared" si="45"/>
        <v>#VALUE!</v>
      </c>
      <c r="F745" s="8" t="e">
        <f t="shared" si="46"/>
        <v>#VALUE!</v>
      </c>
      <c r="G745" s="8" t="e">
        <f t="shared" si="47"/>
        <v>#VALUE!</v>
      </c>
      <c r="H745" s="7" t="s">
        <v>850</v>
      </c>
      <c r="I745" s="5">
        <v>5.01</v>
      </c>
      <c r="J745" s="6">
        <v>35.1</v>
      </c>
      <c r="K745" s="6">
        <v>-21.1</v>
      </c>
      <c r="L745" s="15" t="s">
        <v>27</v>
      </c>
      <c r="M745" s="14">
        <v>0.34499999999999997</v>
      </c>
      <c r="N745" s="15" t="s">
        <v>27</v>
      </c>
      <c r="P745" s="5">
        <v>-8.1199999999999992</v>
      </c>
      <c r="Q745" s="15" t="s">
        <v>27</v>
      </c>
      <c r="S745" s="4" t="s">
        <v>2</v>
      </c>
    </row>
    <row r="746" spans="1:19" ht="84" x14ac:dyDescent="0.15">
      <c r="A746" s="1" t="s">
        <v>849</v>
      </c>
      <c r="B746" s="12" t="s">
        <v>5</v>
      </c>
      <c r="C746" s="11" t="s">
        <v>848</v>
      </c>
      <c r="D746" s="10">
        <f t="shared" si="44"/>
        <v>34.200000000000003</v>
      </c>
      <c r="E746" s="9" t="e">
        <f t="shared" si="45"/>
        <v>#VALUE!</v>
      </c>
      <c r="F746" s="8" t="e">
        <f t="shared" si="46"/>
        <v>#VALUE!</v>
      </c>
      <c r="G746" s="8">
        <f t="shared" si="47"/>
        <v>-1.6363636363636362</v>
      </c>
      <c r="H746" s="7" t="s">
        <v>847</v>
      </c>
      <c r="I746" s="14">
        <v>0.63</v>
      </c>
      <c r="J746" s="6">
        <v>34.200000000000003</v>
      </c>
      <c r="K746" s="6">
        <v>-37.700000000000003</v>
      </c>
      <c r="L746" s="15" t="s">
        <v>27</v>
      </c>
      <c r="M746" s="5">
        <v>7.1</v>
      </c>
      <c r="N746" s="5">
        <v>8.39</v>
      </c>
      <c r="P746" s="14">
        <v>-0.437</v>
      </c>
      <c r="Q746" s="14">
        <v>-0.38500000000000001</v>
      </c>
      <c r="S746" s="4" t="s">
        <v>2</v>
      </c>
    </row>
    <row r="747" spans="1:19" ht="36" x14ac:dyDescent="0.15">
      <c r="A747" s="1" t="s">
        <v>846</v>
      </c>
      <c r="B747" s="12" t="s">
        <v>5</v>
      </c>
      <c r="C747" s="11" t="s">
        <v>845</v>
      </c>
      <c r="D747" s="10">
        <f t="shared" si="44"/>
        <v>33.9</v>
      </c>
      <c r="E747" s="9" t="e">
        <f t="shared" si="45"/>
        <v>#VALUE!</v>
      </c>
      <c r="F747" s="8" t="e">
        <f t="shared" si="46"/>
        <v>#VALUE!</v>
      </c>
      <c r="G747" s="8" t="e">
        <f t="shared" si="47"/>
        <v>#VALUE!</v>
      </c>
      <c r="H747" s="7" t="s">
        <v>844</v>
      </c>
      <c r="I747" s="5">
        <v>3.21</v>
      </c>
      <c r="J747" s="6">
        <v>33.9</v>
      </c>
      <c r="K747" s="15" t="s">
        <v>27</v>
      </c>
      <c r="L747" s="15" t="s">
        <v>27</v>
      </c>
      <c r="M747" s="15" t="s">
        <v>27</v>
      </c>
      <c r="N747" s="15" t="s">
        <v>27</v>
      </c>
      <c r="P747" s="14">
        <v>-0.53100000000000003</v>
      </c>
      <c r="Q747" s="15" t="s">
        <v>27</v>
      </c>
      <c r="S747" s="4" t="s">
        <v>2</v>
      </c>
    </row>
    <row r="748" spans="1:19" ht="48" x14ac:dyDescent="0.15">
      <c r="A748" s="1" t="s">
        <v>843</v>
      </c>
      <c r="B748" s="12" t="s">
        <v>327</v>
      </c>
      <c r="C748" s="11" t="s">
        <v>842</v>
      </c>
      <c r="D748" s="10">
        <f t="shared" si="44"/>
        <v>33.700000000000003</v>
      </c>
      <c r="E748" s="9" t="e">
        <f t="shared" si="45"/>
        <v>#VALUE!</v>
      </c>
      <c r="F748" s="8" t="e">
        <f t="shared" si="46"/>
        <v>#VALUE!</v>
      </c>
      <c r="G748" s="8">
        <f t="shared" si="47"/>
        <v>-1.902061855670103</v>
      </c>
      <c r="H748" s="7" t="s">
        <v>841</v>
      </c>
      <c r="I748" s="5">
        <v>11.07</v>
      </c>
      <c r="J748" s="6">
        <v>33.700000000000003</v>
      </c>
      <c r="K748" s="6">
        <v>-75.7</v>
      </c>
      <c r="L748" s="15" t="s">
        <v>27</v>
      </c>
      <c r="M748" s="15" t="s">
        <v>27</v>
      </c>
      <c r="N748" s="5">
        <v>1.1100000000000001</v>
      </c>
      <c r="P748" s="5">
        <v>-5.52</v>
      </c>
      <c r="Q748" s="5">
        <v>-5.82</v>
      </c>
      <c r="S748" s="4" t="s">
        <v>2</v>
      </c>
    </row>
    <row r="749" spans="1:19" ht="84" x14ac:dyDescent="0.15">
      <c r="A749" s="1" t="s">
        <v>840</v>
      </c>
      <c r="B749" s="12" t="s">
        <v>5</v>
      </c>
      <c r="C749" s="11" t="s">
        <v>839</v>
      </c>
      <c r="D749" s="10">
        <f t="shared" si="44"/>
        <v>33.700000000000003</v>
      </c>
      <c r="E749" s="9" t="e">
        <f t="shared" si="45"/>
        <v>#VALUE!</v>
      </c>
      <c r="F749" s="8" t="e">
        <f t="shared" si="46"/>
        <v>#VALUE!</v>
      </c>
      <c r="G749" s="8">
        <f t="shared" si="47"/>
        <v>-0.86301369863013699</v>
      </c>
      <c r="H749" s="7" t="s">
        <v>838</v>
      </c>
      <c r="I749" s="5">
        <v>1.26</v>
      </c>
      <c r="J749" s="6">
        <v>33.700000000000003</v>
      </c>
      <c r="K749" s="6">
        <v>-42.3</v>
      </c>
      <c r="L749" s="15" t="s">
        <v>27</v>
      </c>
      <c r="M749" s="6">
        <v>26.8</v>
      </c>
      <c r="N749" s="13">
        <v>0</v>
      </c>
      <c r="P749" s="5">
        <v>-2.98</v>
      </c>
      <c r="Q749" s="5">
        <v>-1.46</v>
      </c>
      <c r="S749" s="4" t="s">
        <v>2</v>
      </c>
    </row>
    <row r="750" spans="1:19" ht="36" x14ac:dyDescent="0.15">
      <c r="A750" s="1" t="s">
        <v>837</v>
      </c>
      <c r="B750" s="12" t="s">
        <v>5</v>
      </c>
      <c r="C750" s="11" t="s">
        <v>836</v>
      </c>
      <c r="D750" s="10">
        <f t="shared" si="44"/>
        <v>32.6</v>
      </c>
      <c r="E750" s="9" t="e">
        <f t="shared" si="45"/>
        <v>#VALUE!</v>
      </c>
      <c r="F750" s="8" t="e">
        <f t="shared" si="46"/>
        <v>#VALUE!</v>
      </c>
      <c r="G750" s="8" t="e">
        <f t="shared" si="47"/>
        <v>#VALUE!</v>
      </c>
      <c r="H750" s="7" t="s">
        <v>835</v>
      </c>
      <c r="I750" s="5">
        <v>19.329999999999998</v>
      </c>
      <c r="J750" s="6">
        <v>32.6</v>
      </c>
      <c r="K750" s="14">
        <v>-0.68500000000000005</v>
      </c>
      <c r="L750" s="15" t="s">
        <v>27</v>
      </c>
      <c r="M750" s="6">
        <v>22.8</v>
      </c>
      <c r="N750" s="15" t="s">
        <v>27</v>
      </c>
      <c r="P750" s="14">
        <v>-0.81699999999999995</v>
      </c>
      <c r="Q750" s="15" t="s">
        <v>27</v>
      </c>
      <c r="S750" s="4" t="s">
        <v>2</v>
      </c>
    </row>
    <row r="751" spans="1:19" ht="96" x14ac:dyDescent="0.15">
      <c r="A751" s="1" t="s">
        <v>834</v>
      </c>
      <c r="B751" s="12" t="s">
        <v>5</v>
      </c>
      <c r="C751" s="11" t="s">
        <v>833</v>
      </c>
      <c r="D751" s="10">
        <f t="shared" si="44"/>
        <v>32</v>
      </c>
      <c r="E751" s="9" t="e">
        <f t="shared" si="45"/>
        <v>#VALUE!</v>
      </c>
      <c r="F751" s="8" t="e">
        <f t="shared" si="46"/>
        <v>#VALUE!</v>
      </c>
      <c r="G751" s="8">
        <f t="shared" si="47"/>
        <v>-0.14262295081967213</v>
      </c>
      <c r="H751" s="7" t="s">
        <v>832</v>
      </c>
      <c r="I751" s="5">
        <v>1.74</v>
      </c>
      <c r="J751" s="6">
        <v>32</v>
      </c>
      <c r="K751" s="6">
        <v>-30.9</v>
      </c>
      <c r="L751" s="15" t="s">
        <v>27</v>
      </c>
      <c r="M751" s="6">
        <v>58.9</v>
      </c>
      <c r="N751" s="6">
        <v>64.3</v>
      </c>
      <c r="P751" s="6">
        <v>-46</v>
      </c>
      <c r="Q751" s="6">
        <v>-12.2</v>
      </c>
      <c r="S751" s="4" t="s">
        <v>2</v>
      </c>
    </row>
    <row r="752" spans="1:19" ht="48" x14ac:dyDescent="0.15">
      <c r="A752" s="1" t="s">
        <v>831</v>
      </c>
      <c r="B752" s="12" t="s">
        <v>5</v>
      </c>
      <c r="C752" s="11" t="s">
        <v>830</v>
      </c>
      <c r="D752" s="10">
        <f t="shared" si="44"/>
        <v>31.8</v>
      </c>
      <c r="E752" s="9" t="e">
        <f t="shared" si="45"/>
        <v>#VALUE!</v>
      </c>
      <c r="F752" s="8" t="e">
        <f t="shared" si="46"/>
        <v>#VALUE!</v>
      </c>
      <c r="G752" s="8">
        <f t="shared" si="47"/>
        <v>-0.45897435897435895</v>
      </c>
      <c r="H752" s="7" t="s">
        <v>829</v>
      </c>
      <c r="I752" s="14">
        <v>0.35799999999999998</v>
      </c>
      <c r="J752" s="6">
        <v>31.8</v>
      </c>
      <c r="K752" s="5">
        <v>-7.52</v>
      </c>
      <c r="L752" s="15" t="s">
        <v>27</v>
      </c>
      <c r="M752" s="5">
        <v>1.1100000000000001</v>
      </c>
      <c r="N752" s="5">
        <v>1.54</v>
      </c>
      <c r="P752" s="14">
        <v>-0.96799999999999997</v>
      </c>
      <c r="Q752" s="14">
        <v>-0.78</v>
      </c>
      <c r="S752" s="4" t="s">
        <v>2</v>
      </c>
    </row>
    <row r="753" spans="1:19" ht="72" x14ac:dyDescent="0.15">
      <c r="A753" s="1" t="s">
        <v>828</v>
      </c>
      <c r="B753" s="12" t="s">
        <v>5</v>
      </c>
      <c r="C753" s="11" t="s">
        <v>827</v>
      </c>
      <c r="D753" s="10">
        <f t="shared" si="44"/>
        <v>31.8</v>
      </c>
      <c r="E753" s="9">
        <f t="shared" si="45"/>
        <v>-59.247648902821311</v>
      </c>
      <c r="F753" s="8">
        <f t="shared" si="46"/>
        <v>-1.6825396825396828</v>
      </c>
      <c r="G753" s="8">
        <f t="shared" si="47"/>
        <v>-4</v>
      </c>
      <c r="H753" s="7" t="s">
        <v>826</v>
      </c>
      <c r="I753" s="14">
        <v>0.32</v>
      </c>
      <c r="J753" s="6">
        <v>31.8</v>
      </c>
      <c r="K753" s="6">
        <v>-20</v>
      </c>
      <c r="L753" s="6">
        <v>-18.899999999999999</v>
      </c>
      <c r="M753" s="14">
        <v>2.9000000000000001E-2</v>
      </c>
      <c r="N753" s="14">
        <v>0.31900000000000001</v>
      </c>
      <c r="P753" s="14">
        <v>-7.8E-2</v>
      </c>
      <c r="Q753" s="14">
        <v>-0.08</v>
      </c>
      <c r="S753" s="4" t="s">
        <v>2</v>
      </c>
    </row>
    <row r="754" spans="1:19" ht="72" x14ac:dyDescent="0.15">
      <c r="A754" s="1" t="s">
        <v>825</v>
      </c>
      <c r="B754" s="12" t="s">
        <v>5</v>
      </c>
      <c r="C754" s="11" t="s">
        <v>824</v>
      </c>
      <c r="D754" s="10">
        <f t="shared" si="44"/>
        <v>31.1</v>
      </c>
      <c r="E754" s="9">
        <f t="shared" si="45"/>
        <v>-0.23059866962305986</v>
      </c>
      <c r="F754" s="8">
        <f t="shared" si="46"/>
        <v>-2.9903846153846154</v>
      </c>
      <c r="G754" s="8">
        <f t="shared" si="47"/>
        <v>-2.6493506493506493</v>
      </c>
      <c r="H754" s="7" t="s">
        <v>823</v>
      </c>
      <c r="I754" s="14">
        <v>0.81599999999999995</v>
      </c>
      <c r="J754" s="6">
        <v>31.1</v>
      </c>
      <c r="K754" s="6">
        <v>-11.2</v>
      </c>
      <c r="L754" s="6">
        <v>-10.4</v>
      </c>
      <c r="M754" s="6">
        <v>41.6</v>
      </c>
      <c r="N754" s="6">
        <v>45.1</v>
      </c>
      <c r="P754" s="14">
        <v>-0.29299999999999998</v>
      </c>
      <c r="Q754" s="14">
        <v>-0.308</v>
      </c>
      <c r="S754" s="4" t="s">
        <v>2</v>
      </c>
    </row>
    <row r="755" spans="1:19" ht="84" x14ac:dyDescent="0.15">
      <c r="A755" s="1" t="s">
        <v>822</v>
      </c>
      <c r="B755" s="12" t="s">
        <v>5</v>
      </c>
      <c r="C755" s="11" t="s">
        <v>821</v>
      </c>
      <c r="D755" s="10">
        <f t="shared" si="44"/>
        <v>31</v>
      </c>
      <c r="E755" s="9" t="e">
        <f t="shared" si="45"/>
        <v>#VALUE!</v>
      </c>
      <c r="F755" s="8">
        <f t="shared" si="46"/>
        <v>-0.80519480519480524</v>
      </c>
      <c r="G755" s="8">
        <f t="shared" si="47"/>
        <v>-1.1895332390381896</v>
      </c>
      <c r="H755" s="7" t="s">
        <v>820</v>
      </c>
      <c r="I755" s="14">
        <v>0.84099999999999997</v>
      </c>
      <c r="J755" s="6">
        <v>31</v>
      </c>
      <c r="K755" s="6">
        <v>-32.200000000000003</v>
      </c>
      <c r="L755" s="6">
        <v>-38.5</v>
      </c>
      <c r="M755" s="15" t="s">
        <v>27</v>
      </c>
      <c r="N755" s="15" t="s">
        <v>27</v>
      </c>
      <c r="P755" s="14">
        <v>-0.81399999999999995</v>
      </c>
      <c r="Q755" s="14">
        <v>-0.70699999999999996</v>
      </c>
      <c r="S755" s="4" t="s">
        <v>2</v>
      </c>
    </row>
    <row r="756" spans="1:19" ht="84" x14ac:dyDescent="0.15">
      <c r="A756" s="1" t="s">
        <v>819</v>
      </c>
      <c r="B756" s="12" t="s">
        <v>5</v>
      </c>
      <c r="C756" s="11" t="s">
        <v>818</v>
      </c>
      <c r="D756" s="10">
        <f t="shared" si="44"/>
        <v>30.7</v>
      </c>
      <c r="E756" s="9" t="e">
        <f t="shared" si="45"/>
        <v>#VALUE!</v>
      </c>
      <c r="F756" s="8" t="e">
        <f t="shared" si="46"/>
        <v>#VALUE!</v>
      </c>
      <c r="G756" s="8">
        <f t="shared" si="47"/>
        <v>-0.93693693693693691</v>
      </c>
      <c r="H756" s="7" t="s">
        <v>817</v>
      </c>
      <c r="I756" s="5">
        <v>1.04</v>
      </c>
      <c r="J756" s="6">
        <v>30.7</v>
      </c>
      <c r="K756" s="6">
        <v>-24.2</v>
      </c>
      <c r="L756" s="15" t="s">
        <v>27</v>
      </c>
      <c r="M756" s="5">
        <v>4.3899999999999997</v>
      </c>
      <c r="N756" s="13">
        <v>0</v>
      </c>
      <c r="P756" s="14">
        <v>-0.57199999999999995</v>
      </c>
      <c r="Q756" s="5">
        <v>-1.1100000000000001</v>
      </c>
      <c r="S756" s="4" t="s">
        <v>2</v>
      </c>
    </row>
    <row r="757" spans="1:19" ht="48" x14ac:dyDescent="0.15">
      <c r="A757" s="1" t="s">
        <v>816</v>
      </c>
      <c r="B757" s="12" t="s">
        <v>815</v>
      </c>
      <c r="C757" s="11" t="s">
        <v>814</v>
      </c>
      <c r="D757" s="10">
        <f t="shared" si="44"/>
        <v>30.5</v>
      </c>
      <c r="E757" s="9">
        <f t="shared" si="45"/>
        <v>-8.545454545454545</v>
      </c>
      <c r="F757" s="8">
        <f t="shared" si="46"/>
        <v>-1.6223404255319149</v>
      </c>
      <c r="G757" s="8">
        <f t="shared" si="47"/>
        <v>-2.7567567567567566</v>
      </c>
      <c r="H757" s="7" t="s">
        <v>813</v>
      </c>
      <c r="I757" s="5">
        <v>3.06</v>
      </c>
      <c r="J757" s="6">
        <v>30.5</v>
      </c>
      <c r="K757" s="6">
        <v>-12.5</v>
      </c>
      <c r="L757" s="6">
        <v>-18.8</v>
      </c>
      <c r="M757" s="15" t="s">
        <v>27</v>
      </c>
      <c r="N757" s="5">
        <v>2.2000000000000002</v>
      </c>
      <c r="P757" s="14">
        <v>-0.54700000000000004</v>
      </c>
      <c r="Q757" s="5">
        <v>-1.1100000000000001</v>
      </c>
      <c r="S757" s="4" t="s">
        <v>2</v>
      </c>
    </row>
    <row r="758" spans="1:19" ht="108" x14ac:dyDescent="0.15">
      <c r="A758" s="1" t="s">
        <v>812</v>
      </c>
      <c r="B758" s="12" t="s">
        <v>78</v>
      </c>
      <c r="C758" s="11" t="s">
        <v>811</v>
      </c>
      <c r="D758" s="10">
        <f t="shared" si="44"/>
        <v>29.8</v>
      </c>
      <c r="E758" s="9" t="e">
        <f t="shared" si="45"/>
        <v>#VALUE!</v>
      </c>
      <c r="F758" s="8" t="e">
        <f t="shared" si="46"/>
        <v>#VALUE!</v>
      </c>
      <c r="G758" s="8">
        <f t="shared" si="47"/>
        <v>-1.121951219512195</v>
      </c>
      <c r="H758" s="7" t="s">
        <v>810</v>
      </c>
      <c r="I758" s="5">
        <v>1.38</v>
      </c>
      <c r="J758" s="6">
        <v>29.8</v>
      </c>
      <c r="K758" s="6">
        <v>-107.7</v>
      </c>
      <c r="L758" s="15" t="s">
        <v>27</v>
      </c>
      <c r="M758" s="13">
        <v>0</v>
      </c>
      <c r="N758" s="13">
        <v>0</v>
      </c>
      <c r="P758" s="5">
        <v>-2.02</v>
      </c>
      <c r="Q758" s="5">
        <v>-1.23</v>
      </c>
      <c r="S758" s="4" t="s">
        <v>2</v>
      </c>
    </row>
    <row r="759" spans="1:19" ht="36" x14ac:dyDescent="0.15">
      <c r="A759" s="1" t="s">
        <v>809</v>
      </c>
      <c r="B759" s="12" t="s">
        <v>5</v>
      </c>
      <c r="C759" s="11" t="s">
        <v>808</v>
      </c>
      <c r="D759" s="10">
        <f t="shared" si="44"/>
        <v>29.8</v>
      </c>
      <c r="E759" s="9" t="e">
        <f t="shared" si="45"/>
        <v>#VALUE!</v>
      </c>
      <c r="F759" s="8" t="e">
        <f t="shared" si="46"/>
        <v>#VALUE!</v>
      </c>
      <c r="G759" s="8">
        <f t="shared" si="47"/>
        <v>-2.6605504587155964</v>
      </c>
      <c r="H759" s="7" t="s">
        <v>807</v>
      </c>
      <c r="I759" s="5">
        <v>1.1599999999999999</v>
      </c>
      <c r="J759" s="6">
        <v>29.8</v>
      </c>
      <c r="K759" s="6">
        <v>-30.2</v>
      </c>
      <c r="L759" s="15" t="s">
        <v>27</v>
      </c>
      <c r="M759" s="13">
        <v>0</v>
      </c>
      <c r="N759" s="13">
        <v>0</v>
      </c>
      <c r="P759" s="14">
        <v>-0.28799999999999998</v>
      </c>
      <c r="Q759" s="14">
        <v>-0.436</v>
      </c>
      <c r="S759" s="4" t="s">
        <v>2</v>
      </c>
    </row>
    <row r="760" spans="1:19" ht="24" x14ac:dyDescent="0.15">
      <c r="A760" s="1" t="s">
        <v>806</v>
      </c>
      <c r="B760" s="12" t="s">
        <v>5</v>
      </c>
      <c r="C760" s="11" t="s">
        <v>805</v>
      </c>
      <c r="D760" s="10">
        <f t="shared" si="44"/>
        <v>29.7</v>
      </c>
      <c r="E760" s="9" t="e">
        <f t="shared" si="45"/>
        <v>#VALUE!</v>
      </c>
      <c r="F760" s="8" t="e">
        <f t="shared" si="46"/>
        <v>#VALUE!</v>
      </c>
      <c r="G760" s="8" t="e">
        <f t="shared" si="47"/>
        <v>#VALUE!</v>
      </c>
      <c r="H760" s="7" t="s">
        <v>804</v>
      </c>
      <c r="I760" s="5">
        <v>1.07</v>
      </c>
      <c r="J760" s="6">
        <v>29.7</v>
      </c>
      <c r="K760" s="15" t="s">
        <v>27</v>
      </c>
      <c r="L760" s="15" t="s">
        <v>27</v>
      </c>
      <c r="M760" s="15" t="s">
        <v>27</v>
      </c>
      <c r="N760" s="15" t="s">
        <v>27</v>
      </c>
      <c r="P760" s="14">
        <v>-0.02</v>
      </c>
      <c r="Q760" s="15" t="s">
        <v>27</v>
      </c>
      <c r="S760" s="4" t="s">
        <v>2</v>
      </c>
    </row>
    <row r="761" spans="1:19" ht="36" x14ac:dyDescent="0.15">
      <c r="A761" s="1" t="s">
        <v>803</v>
      </c>
      <c r="B761" s="12" t="s">
        <v>9</v>
      </c>
      <c r="C761" s="11" t="s">
        <v>802</v>
      </c>
      <c r="D761" s="10">
        <f t="shared" si="44"/>
        <v>29.4</v>
      </c>
      <c r="E761" s="9" t="e">
        <f t="shared" si="45"/>
        <v>#VALUE!</v>
      </c>
      <c r="F761" s="8" t="e">
        <f t="shared" si="46"/>
        <v>#VALUE!</v>
      </c>
      <c r="G761" s="8" t="e">
        <f t="shared" si="47"/>
        <v>#VALUE!</v>
      </c>
      <c r="H761" s="7" t="s">
        <v>801</v>
      </c>
      <c r="I761" s="5">
        <v>26.83</v>
      </c>
      <c r="J761" s="6">
        <v>29.4</v>
      </c>
      <c r="K761" s="6">
        <v>-11.9</v>
      </c>
      <c r="L761" s="15" t="s">
        <v>27</v>
      </c>
      <c r="M761" s="13">
        <v>0</v>
      </c>
      <c r="N761" s="15" t="s">
        <v>27</v>
      </c>
      <c r="P761" s="6">
        <v>-12</v>
      </c>
      <c r="Q761" s="15" t="s">
        <v>27</v>
      </c>
      <c r="S761" s="4" t="s">
        <v>2</v>
      </c>
    </row>
    <row r="762" spans="1:19" ht="60" x14ac:dyDescent="0.15">
      <c r="A762" s="1" t="s">
        <v>800</v>
      </c>
      <c r="B762" s="12" t="s">
        <v>5</v>
      </c>
      <c r="C762" s="11" t="s">
        <v>799</v>
      </c>
      <c r="D762" s="10">
        <f t="shared" si="44"/>
        <v>29.4</v>
      </c>
      <c r="E762" s="9" t="e">
        <f t="shared" si="45"/>
        <v>#VALUE!</v>
      </c>
      <c r="F762" s="8" t="e">
        <f t="shared" si="46"/>
        <v>#VALUE!</v>
      </c>
      <c r="G762" s="8">
        <f t="shared" si="47"/>
        <v>-1.5487804878048781</v>
      </c>
      <c r="H762" s="7" t="s">
        <v>798</v>
      </c>
      <c r="I762" s="5">
        <v>2.54</v>
      </c>
      <c r="J762" s="6">
        <v>29.4</v>
      </c>
      <c r="K762" s="6">
        <v>-38.200000000000003</v>
      </c>
      <c r="L762" s="15" t="s">
        <v>27</v>
      </c>
      <c r="M762" s="6">
        <v>16.899999999999999</v>
      </c>
      <c r="N762" s="13">
        <v>0</v>
      </c>
      <c r="P762" s="5">
        <v>-1.92</v>
      </c>
      <c r="Q762" s="5">
        <v>-1.64</v>
      </c>
      <c r="S762" s="4" t="s">
        <v>2</v>
      </c>
    </row>
    <row r="763" spans="1:19" ht="36" x14ac:dyDescent="0.15">
      <c r="A763" s="1" t="s">
        <v>797</v>
      </c>
      <c r="B763" s="12" t="s">
        <v>5</v>
      </c>
      <c r="C763" s="11" t="s">
        <v>796</v>
      </c>
      <c r="D763" s="10">
        <f t="shared" si="44"/>
        <v>29.4</v>
      </c>
      <c r="E763" s="9" t="e">
        <f t="shared" si="45"/>
        <v>#VALUE!</v>
      </c>
      <c r="F763" s="8" t="e">
        <f t="shared" si="46"/>
        <v>#VALUE!</v>
      </c>
      <c r="G763" s="8">
        <f t="shared" si="47"/>
        <v>-0.96913580246913578</v>
      </c>
      <c r="H763" s="7" t="s">
        <v>795</v>
      </c>
      <c r="I763" s="14">
        <v>0.78500000000000003</v>
      </c>
      <c r="J763" s="6">
        <v>29.4</v>
      </c>
      <c r="K763" s="6">
        <v>-25.6</v>
      </c>
      <c r="L763" s="15" t="s">
        <v>27</v>
      </c>
      <c r="M763" s="14">
        <v>0.13700000000000001</v>
      </c>
      <c r="N763" s="15" t="s">
        <v>27</v>
      </c>
      <c r="P763" s="14">
        <v>-0.82399999999999995</v>
      </c>
      <c r="Q763" s="14">
        <v>-0.81</v>
      </c>
      <c r="S763" s="4" t="s">
        <v>2</v>
      </c>
    </row>
    <row r="764" spans="1:19" ht="48" x14ac:dyDescent="0.15">
      <c r="A764" s="1" t="s">
        <v>794</v>
      </c>
      <c r="B764" s="12" t="s">
        <v>5</v>
      </c>
      <c r="C764" s="11" t="s">
        <v>793</v>
      </c>
      <c r="D764" s="10">
        <f t="shared" si="44"/>
        <v>29.4</v>
      </c>
      <c r="E764" s="9">
        <f t="shared" si="45"/>
        <v>-4.581967213114754</v>
      </c>
      <c r="F764" s="8">
        <f t="shared" si="46"/>
        <v>-0.5259391771019678</v>
      </c>
      <c r="G764" s="8" t="e">
        <f t="shared" si="47"/>
        <v>#VALUE!</v>
      </c>
      <c r="H764" s="7" t="s">
        <v>792</v>
      </c>
      <c r="I764" s="5">
        <v>2.11</v>
      </c>
      <c r="J764" s="6">
        <v>29.4</v>
      </c>
      <c r="K764" s="6">
        <v>-46.5</v>
      </c>
      <c r="L764" s="6">
        <v>-55.9</v>
      </c>
      <c r="M764" s="5">
        <v>7.78</v>
      </c>
      <c r="N764" s="6">
        <v>12.2</v>
      </c>
      <c r="P764" s="6">
        <v>-11.2</v>
      </c>
      <c r="Q764" s="15" t="s">
        <v>27</v>
      </c>
      <c r="S764" s="4" t="s">
        <v>2</v>
      </c>
    </row>
    <row r="765" spans="1:19" ht="72" x14ac:dyDescent="0.15">
      <c r="A765" s="1" t="s">
        <v>791</v>
      </c>
      <c r="B765" s="12" t="s">
        <v>5</v>
      </c>
      <c r="C765" s="11" t="s">
        <v>790</v>
      </c>
      <c r="D765" s="10">
        <f t="shared" si="44"/>
        <v>29.1</v>
      </c>
      <c r="E765" s="9" t="e">
        <f t="shared" si="45"/>
        <v>#VALUE!</v>
      </c>
      <c r="F765" s="8" t="e">
        <f t="shared" si="46"/>
        <v>#VALUE!</v>
      </c>
      <c r="G765" s="8">
        <f t="shared" si="47"/>
        <v>-7.6000000000000005</v>
      </c>
      <c r="H765" s="7" t="s">
        <v>789</v>
      </c>
      <c r="I765" s="14">
        <v>0.91200000000000003</v>
      </c>
      <c r="J765" s="6">
        <v>29.1</v>
      </c>
      <c r="K765" s="15" t="s">
        <v>27</v>
      </c>
      <c r="L765" s="15" t="s">
        <v>27</v>
      </c>
      <c r="M765" s="5">
        <v>3.34</v>
      </c>
      <c r="N765" s="5">
        <v>8.15</v>
      </c>
      <c r="P765" s="14">
        <v>-0.222</v>
      </c>
      <c r="Q765" s="14">
        <v>-0.12</v>
      </c>
      <c r="S765" s="4" t="s">
        <v>2</v>
      </c>
    </row>
    <row r="766" spans="1:19" ht="60" x14ac:dyDescent="0.15">
      <c r="A766" s="1" t="s">
        <v>788</v>
      </c>
      <c r="B766" s="12" t="s">
        <v>5</v>
      </c>
      <c r="C766" s="11" t="s">
        <v>787</v>
      </c>
      <c r="D766" s="10">
        <f t="shared" si="44"/>
        <v>29</v>
      </c>
      <c r="E766" s="9" t="e">
        <f t="shared" si="45"/>
        <v>#VALUE!</v>
      </c>
      <c r="F766" s="8" t="e">
        <f t="shared" si="46"/>
        <v>#VALUE!</v>
      </c>
      <c r="G766" s="8" t="e">
        <f t="shared" si="47"/>
        <v>#VALUE!</v>
      </c>
      <c r="H766" s="7" t="s">
        <v>786</v>
      </c>
      <c r="I766" s="5">
        <v>6.48</v>
      </c>
      <c r="J766" s="6">
        <v>29</v>
      </c>
      <c r="K766" s="6">
        <v>-10.7</v>
      </c>
      <c r="L766" s="15" t="s">
        <v>27</v>
      </c>
      <c r="M766" s="5">
        <v>1.32</v>
      </c>
      <c r="N766" s="15" t="s">
        <v>27</v>
      </c>
      <c r="P766" s="6">
        <v>-149.69999999999999</v>
      </c>
      <c r="Q766" s="15" t="s">
        <v>27</v>
      </c>
      <c r="S766" s="4" t="s">
        <v>2</v>
      </c>
    </row>
    <row r="767" spans="1:19" ht="36" x14ac:dyDescent="0.15">
      <c r="A767" s="1" t="s">
        <v>785</v>
      </c>
      <c r="B767" s="12" t="s">
        <v>5</v>
      </c>
      <c r="C767" s="11" t="s">
        <v>784</v>
      </c>
      <c r="D767" s="10">
        <f t="shared" si="44"/>
        <v>28.3</v>
      </c>
      <c r="E767" s="9" t="e">
        <f t="shared" si="45"/>
        <v>#DIV/0!</v>
      </c>
      <c r="F767" s="8">
        <f t="shared" si="46"/>
        <v>-0.66745283018867929</v>
      </c>
      <c r="G767" s="8">
        <f t="shared" si="47"/>
        <v>-0.31333333333333335</v>
      </c>
      <c r="H767" s="7" t="s">
        <v>783</v>
      </c>
      <c r="I767" s="14">
        <v>0.376</v>
      </c>
      <c r="J767" s="6">
        <v>28.3</v>
      </c>
      <c r="K767" s="6">
        <v>-30.4</v>
      </c>
      <c r="L767" s="6">
        <v>-42.4</v>
      </c>
      <c r="M767" s="15" t="s">
        <v>27</v>
      </c>
      <c r="N767" s="13">
        <v>0</v>
      </c>
      <c r="P767" s="5">
        <v>-1.51</v>
      </c>
      <c r="Q767" s="5">
        <v>-1.2</v>
      </c>
      <c r="S767" s="4" t="s">
        <v>2</v>
      </c>
    </row>
    <row r="768" spans="1:19" ht="60" x14ac:dyDescent="0.15">
      <c r="A768" s="1" t="s">
        <v>782</v>
      </c>
      <c r="B768" s="12" t="s">
        <v>5</v>
      </c>
      <c r="C768" s="11" t="s">
        <v>781</v>
      </c>
      <c r="D768" s="10">
        <f t="shared" si="44"/>
        <v>27.9</v>
      </c>
      <c r="E768" s="9">
        <f t="shared" si="45"/>
        <v>-3.3973333333333335</v>
      </c>
      <c r="F768" s="8">
        <f t="shared" si="46"/>
        <v>-0.21899529042386184</v>
      </c>
      <c r="G768" s="8">
        <f t="shared" si="47"/>
        <v>-2.0904255319148937</v>
      </c>
      <c r="H768" s="7" t="s">
        <v>780</v>
      </c>
      <c r="I768" s="5">
        <v>3.93</v>
      </c>
      <c r="J768" s="6">
        <v>27.9</v>
      </c>
      <c r="K768" s="6">
        <v>-136.19999999999999</v>
      </c>
      <c r="L768" s="6">
        <v>-127.4</v>
      </c>
      <c r="M768" s="6">
        <v>31.3</v>
      </c>
      <c r="N768" s="6">
        <v>37.5</v>
      </c>
      <c r="P768" s="5">
        <v>-2.17</v>
      </c>
      <c r="Q768" s="5">
        <v>-1.88</v>
      </c>
      <c r="S768" s="4" t="s">
        <v>2</v>
      </c>
    </row>
    <row r="769" spans="1:19" ht="36" x14ac:dyDescent="0.15">
      <c r="A769" s="1" t="s">
        <v>779</v>
      </c>
      <c r="B769" s="12" t="s">
        <v>5</v>
      </c>
      <c r="C769" s="11" t="s">
        <v>778</v>
      </c>
      <c r="D769" s="10">
        <f t="shared" si="44"/>
        <v>27.6</v>
      </c>
      <c r="E769" s="9" t="e">
        <f t="shared" si="45"/>
        <v>#DIV/0!</v>
      </c>
      <c r="F769" s="8">
        <f t="shared" si="46"/>
        <v>-0.87066246056782337</v>
      </c>
      <c r="G769" s="8">
        <f t="shared" si="47"/>
        <v>-1.5072463768115945</v>
      </c>
      <c r="H769" s="7" t="s">
        <v>777</v>
      </c>
      <c r="I769" s="5">
        <v>1.04</v>
      </c>
      <c r="J769" s="6">
        <v>27.6</v>
      </c>
      <c r="K769" s="13">
        <v>0</v>
      </c>
      <c r="L769" s="6">
        <v>-31.7</v>
      </c>
      <c r="M769" s="13">
        <v>0</v>
      </c>
      <c r="N769" s="13">
        <v>0</v>
      </c>
      <c r="P769" s="14">
        <v>-0.76800000000000002</v>
      </c>
      <c r="Q769" s="14">
        <v>-0.69</v>
      </c>
      <c r="S769" s="4" t="s">
        <v>2</v>
      </c>
    </row>
    <row r="770" spans="1:19" ht="36" x14ac:dyDescent="0.15">
      <c r="A770" s="1" t="s">
        <v>776</v>
      </c>
      <c r="B770" s="12" t="s">
        <v>5</v>
      </c>
      <c r="C770" s="11" t="s">
        <v>775</v>
      </c>
      <c r="D770" s="10">
        <f t="shared" si="44"/>
        <v>27.2</v>
      </c>
      <c r="E770" s="9" t="e">
        <f t="shared" si="45"/>
        <v>#VALUE!</v>
      </c>
      <c r="F770" s="8" t="e">
        <f t="shared" si="46"/>
        <v>#VALUE!</v>
      </c>
      <c r="G770" s="8" t="e">
        <f t="shared" si="47"/>
        <v>#VALUE!</v>
      </c>
      <c r="H770" s="7" t="s">
        <v>774</v>
      </c>
      <c r="I770" s="5">
        <v>2.76</v>
      </c>
      <c r="J770" s="6">
        <v>27.2</v>
      </c>
      <c r="K770" s="6">
        <v>-110.4</v>
      </c>
      <c r="L770" s="15" t="s">
        <v>27</v>
      </c>
      <c r="M770" s="15" t="s">
        <v>27</v>
      </c>
      <c r="N770" s="13">
        <v>0</v>
      </c>
      <c r="P770" s="5">
        <v>-2.2000000000000002</v>
      </c>
      <c r="Q770" s="15" t="s">
        <v>27</v>
      </c>
      <c r="S770" s="4" t="s">
        <v>2</v>
      </c>
    </row>
    <row r="771" spans="1:19" ht="48" x14ac:dyDescent="0.15">
      <c r="A771" s="1" t="s">
        <v>773</v>
      </c>
      <c r="B771" s="12" t="s">
        <v>78</v>
      </c>
      <c r="C771" s="11" t="s">
        <v>772</v>
      </c>
      <c r="D771" s="10">
        <f t="shared" si="44"/>
        <v>27</v>
      </c>
      <c r="E771" s="9" t="e">
        <f t="shared" si="45"/>
        <v>#VALUE!</v>
      </c>
      <c r="F771" s="8" t="e">
        <f t="shared" si="46"/>
        <v>#VALUE!</v>
      </c>
      <c r="G771" s="8" t="e">
        <f t="shared" si="47"/>
        <v>#VALUE!</v>
      </c>
      <c r="H771" s="7" t="s">
        <v>771</v>
      </c>
      <c r="I771" s="5">
        <v>3.4</v>
      </c>
      <c r="J771" s="6">
        <v>27</v>
      </c>
      <c r="K771" s="6">
        <v>-17.3</v>
      </c>
      <c r="L771" s="15" t="s">
        <v>27</v>
      </c>
      <c r="M771" s="5">
        <v>3.88</v>
      </c>
      <c r="N771" s="15" t="s">
        <v>27</v>
      </c>
      <c r="P771" s="5">
        <v>-1.0900000000000001</v>
      </c>
      <c r="Q771" s="15" t="s">
        <v>27</v>
      </c>
      <c r="S771" s="4" t="s">
        <v>2</v>
      </c>
    </row>
    <row r="772" spans="1:19" ht="48" x14ac:dyDescent="0.15">
      <c r="A772" s="1" t="s">
        <v>770</v>
      </c>
      <c r="B772" s="12" t="s">
        <v>5</v>
      </c>
      <c r="C772" s="11" t="s">
        <v>769</v>
      </c>
      <c r="D772" s="10">
        <f t="shared" si="44"/>
        <v>26.7</v>
      </c>
      <c r="E772" s="9" t="e">
        <f t="shared" si="45"/>
        <v>#VALUE!</v>
      </c>
      <c r="F772" s="8" t="e">
        <f t="shared" si="46"/>
        <v>#VALUE!</v>
      </c>
      <c r="G772" s="8">
        <f t="shared" si="47"/>
        <v>-4.3062499999999995</v>
      </c>
      <c r="H772" s="7" t="s">
        <v>768</v>
      </c>
      <c r="I772" s="14">
        <v>0.68899999999999995</v>
      </c>
      <c r="J772" s="6">
        <v>26.7</v>
      </c>
      <c r="K772" s="5">
        <v>-5.41</v>
      </c>
      <c r="L772" s="15" t="s">
        <v>27</v>
      </c>
      <c r="M772" s="5">
        <v>6.63</v>
      </c>
      <c r="N772" s="6">
        <v>10.5</v>
      </c>
      <c r="P772" s="14">
        <v>-0.152</v>
      </c>
      <c r="Q772" s="14">
        <v>-0.16</v>
      </c>
      <c r="S772" s="4" t="s">
        <v>2</v>
      </c>
    </row>
    <row r="773" spans="1:19" ht="48" x14ac:dyDescent="0.15">
      <c r="A773" s="1" t="s">
        <v>767</v>
      </c>
      <c r="B773" s="12" t="s">
        <v>5</v>
      </c>
      <c r="C773" s="11" t="s">
        <v>766</v>
      </c>
      <c r="D773" s="10">
        <f t="shared" si="44"/>
        <v>26.7</v>
      </c>
      <c r="E773" s="9" t="e">
        <f t="shared" si="45"/>
        <v>#VALUE!</v>
      </c>
      <c r="F773" s="8" t="e">
        <f t="shared" si="46"/>
        <v>#VALUE!</v>
      </c>
      <c r="G773" s="8" t="e">
        <f t="shared" si="47"/>
        <v>#VALUE!</v>
      </c>
      <c r="H773" s="7" t="s">
        <v>765</v>
      </c>
      <c r="I773" s="5">
        <v>1.06</v>
      </c>
      <c r="J773" s="6">
        <v>26.7</v>
      </c>
      <c r="K773" s="6">
        <v>-15.2</v>
      </c>
      <c r="L773" s="15" t="s">
        <v>27</v>
      </c>
      <c r="M773" s="15" t="s">
        <v>27</v>
      </c>
      <c r="N773" s="15" t="s">
        <v>27</v>
      </c>
      <c r="P773" s="5">
        <v>-7.22</v>
      </c>
      <c r="Q773" s="15" t="s">
        <v>27</v>
      </c>
      <c r="S773" s="4" t="s">
        <v>2</v>
      </c>
    </row>
    <row r="774" spans="1:19" ht="96" x14ac:dyDescent="0.15">
      <c r="A774" s="1" t="s">
        <v>764</v>
      </c>
      <c r="B774" s="12" t="s">
        <v>5</v>
      </c>
      <c r="C774" s="11" t="s">
        <v>763</v>
      </c>
      <c r="D774" s="10">
        <f t="shared" si="44"/>
        <v>26.4</v>
      </c>
      <c r="E774" s="9" t="e">
        <f t="shared" si="45"/>
        <v>#VALUE!</v>
      </c>
      <c r="F774" s="8" t="e">
        <f t="shared" si="46"/>
        <v>#VALUE!</v>
      </c>
      <c r="G774" s="8">
        <f t="shared" si="47"/>
        <v>-2.6741996233521657</v>
      </c>
      <c r="H774" s="7" t="s">
        <v>762</v>
      </c>
      <c r="I774" s="5">
        <v>1.42</v>
      </c>
      <c r="J774" s="6">
        <v>26.4</v>
      </c>
      <c r="K774" s="5">
        <v>-7.54</v>
      </c>
      <c r="L774" s="15" t="s">
        <v>27</v>
      </c>
      <c r="M774" s="15" t="s">
        <v>27</v>
      </c>
      <c r="N774" s="13">
        <v>0</v>
      </c>
      <c r="P774" s="14">
        <v>-0.50900000000000001</v>
      </c>
      <c r="Q774" s="14">
        <v>-0.53100000000000003</v>
      </c>
      <c r="S774" s="4" t="s">
        <v>2</v>
      </c>
    </row>
    <row r="775" spans="1:19" ht="72" x14ac:dyDescent="0.15">
      <c r="A775" s="1" t="s">
        <v>761</v>
      </c>
      <c r="B775" s="12" t="s">
        <v>5</v>
      </c>
      <c r="C775" s="11" t="s">
        <v>760</v>
      </c>
      <c r="D775" s="10">
        <f t="shared" si="44"/>
        <v>26.3</v>
      </c>
      <c r="E775" s="9" t="e">
        <f t="shared" si="45"/>
        <v>#VALUE!</v>
      </c>
      <c r="F775" s="8" t="e">
        <f t="shared" si="46"/>
        <v>#VALUE!</v>
      </c>
      <c r="G775" s="8" t="e">
        <f t="shared" si="47"/>
        <v>#VALUE!</v>
      </c>
      <c r="H775" s="7" t="s">
        <v>759</v>
      </c>
      <c r="I775" s="5">
        <v>2.11</v>
      </c>
      <c r="J775" s="6">
        <v>26.3</v>
      </c>
      <c r="K775" s="5">
        <v>1.34</v>
      </c>
      <c r="L775" s="15" t="s">
        <v>27</v>
      </c>
      <c r="M775" s="6">
        <v>41.3</v>
      </c>
      <c r="N775" s="15" t="s">
        <v>27</v>
      </c>
      <c r="P775" s="14">
        <v>-0.23499999999999999</v>
      </c>
      <c r="Q775" s="15" t="s">
        <v>27</v>
      </c>
      <c r="S775" s="4" t="s">
        <v>2</v>
      </c>
    </row>
    <row r="776" spans="1:19" ht="72" x14ac:dyDescent="0.15">
      <c r="A776" s="1" t="s">
        <v>758</v>
      </c>
      <c r="B776" s="12" t="s">
        <v>5</v>
      </c>
      <c r="C776" s="11" t="s">
        <v>757</v>
      </c>
      <c r="D776" s="10">
        <f t="shared" si="44"/>
        <v>25.7</v>
      </c>
      <c r="E776" s="9" t="e">
        <f t="shared" si="45"/>
        <v>#VALUE!</v>
      </c>
      <c r="F776" s="8" t="e">
        <f t="shared" si="46"/>
        <v>#VALUE!</v>
      </c>
      <c r="G776" s="8">
        <f t="shared" si="47"/>
        <v>-6</v>
      </c>
      <c r="H776" s="7" t="s">
        <v>756</v>
      </c>
      <c r="I776" s="14">
        <v>0.33</v>
      </c>
      <c r="J776" s="6">
        <v>25.7</v>
      </c>
      <c r="K776" s="5">
        <v>-6.59</v>
      </c>
      <c r="L776" s="15" t="s">
        <v>27</v>
      </c>
      <c r="M776" s="5">
        <v>8.93</v>
      </c>
      <c r="N776" s="6">
        <v>11</v>
      </c>
      <c r="P776" s="14">
        <v>-8.8999999999999996E-2</v>
      </c>
      <c r="Q776" s="14">
        <v>-5.5E-2</v>
      </c>
      <c r="S776" s="4" t="s">
        <v>2</v>
      </c>
    </row>
    <row r="777" spans="1:19" ht="72" x14ac:dyDescent="0.15">
      <c r="A777" s="1" t="s">
        <v>755</v>
      </c>
      <c r="B777" s="12" t="s">
        <v>9</v>
      </c>
      <c r="C777" s="11" t="s">
        <v>754</v>
      </c>
      <c r="D777" s="10">
        <f t="shared" si="44"/>
        <v>25.6</v>
      </c>
      <c r="E777" s="9">
        <f t="shared" si="45"/>
        <v>-1.1063829787234043E-3</v>
      </c>
      <c r="F777" s="8">
        <f t="shared" si="46"/>
        <v>-328.20512820512823</v>
      </c>
      <c r="G777" s="8">
        <f t="shared" si="47"/>
        <v>-7.3520000000000003</v>
      </c>
      <c r="H777" s="7" t="s">
        <v>753</v>
      </c>
      <c r="I777" s="14">
        <v>0.91900000000000004</v>
      </c>
      <c r="J777" s="6">
        <v>25.6</v>
      </c>
      <c r="K777" s="5">
        <v>-2.62</v>
      </c>
      <c r="L777" s="14">
        <v>-7.8E-2</v>
      </c>
      <c r="M777" s="6">
        <v>75.599999999999994</v>
      </c>
      <c r="N777" s="6">
        <v>70.5</v>
      </c>
      <c r="P777" s="14">
        <v>-0.17399999999999999</v>
      </c>
      <c r="Q777" s="14">
        <v>-0.125</v>
      </c>
      <c r="S777" s="4" t="s">
        <v>2</v>
      </c>
    </row>
    <row r="778" spans="1:19" ht="36" x14ac:dyDescent="0.15">
      <c r="A778" s="1" t="s">
        <v>752</v>
      </c>
      <c r="B778" s="12" t="s">
        <v>78</v>
      </c>
      <c r="C778" s="11" t="s">
        <v>751</v>
      </c>
      <c r="D778" s="10">
        <f t="shared" si="44"/>
        <v>25.5</v>
      </c>
      <c r="E778" s="9">
        <f t="shared" si="45"/>
        <v>-7.0281124497991967E-2</v>
      </c>
      <c r="F778" s="8">
        <f t="shared" si="46"/>
        <v>-14.571428571428571</v>
      </c>
      <c r="G778" s="8">
        <f t="shared" si="47"/>
        <v>-6.0709677419354833</v>
      </c>
      <c r="H778" s="7" t="s">
        <v>750</v>
      </c>
      <c r="I778" s="14">
        <v>0.94099999999999995</v>
      </c>
      <c r="J778" s="6">
        <v>25.5</v>
      </c>
      <c r="K778" s="6">
        <v>-12.5</v>
      </c>
      <c r="L778" s="5">
        <v>-1.75</v>
      </c>
      <c r="M778" s="14">
        <v>0.28899999999999998</v>
      </c>
      <c r="N778" s="6">
        <v>24.9</v>
      </c>
      <c r="P778" s="14">
        <v>-0.47499999999999998</v>
      </c>
      <c r="Q778" s="14">
        <v>-0.155</v>
      </c>
      <c r="S778" s="4" t="s">
        <v>2</v>
      </c>
    </row>
    <row r="779" spans="1:19" ht="36" x14ac:dyDescent="0.15">
      <c r="A779" s="1" t="s">
        <v>749</v>
      </c>
      <c r="B779" s="12" t="s">
        <v>9</v>
      </c>
      <c r="C779" s="11" t="s">
        <v>748</v>
      </c>
      <c r="D779" s="10">
        <f t="shared" si="44"/>
        <v>25.4</v>
      </c>
      <c r="E779" s="9" t="e">
        <f t="shared" si="45"/>
        <v>#VALUE!</v>
      </c>
      <c r="F779" s="8" t="e">
        <f t="shared" si="46"/>
        <v>#VALUE!</v>
      </c>
      <c r="G779" s="8" t="e">
        <f t="shared" si="47"/>
        <v>#VALUE!</v>
      </c>
      <c r="H779" s="7" t="s">
        <v>747</v>
      </c>
      <c r="I779" s="14">
        <v>0.46600000000000003</v>
      </c>
      <c r="J779" s="6">
        <v>25.4</v>
      </c>
      <c r="K779" s="15" t="s">
        <v>27</v>
      </c>
      <c r="L779" s="15" t="s">
        <v>27</v>
      </c>
      <c r="M779" s="15" t="s">
        <v>27</v>
      </c>
      <c r="N779" s="15" t="s">
        <v>27</v>
      </c>
      <c r="P779" s="14">
        <v>-0.30399999999999999</v>
      </c>
      <c r="Q779" s="15" t="s">
        <v>27</v>
      </c>
      <c r="S779" s="4" t="s">
        <v>2</v>
      </c>
    </row>
    <row r="780" spans="1:19" ht="24" x14ac:dyDescent="0.15">
      <c r="A780" s="1" t="s">
        <v>746</v>
      </c>
      <c r="B780" s="12" t="s">
        <v>5</v>
      </c>
      <c r="C780" s="11" t="s">
        <v>745</v>
      </c>
      <c r="D780" s="10">
        <f t="shared" si="44"/>
        <v>25.1</v>
      </c>
      <c r="E780" s="9" t="e">
        <f t="shared" si="45"/>
        <v>#VALUE!</v>
      </c>
      <c r="F780" s="8" t="e">
        <f t="shared" si="46"/>
        <v>#VALUE!</v>
      </c>
      <c r="G780" s="8">
        <f t="shared" si="47"/>
        <v>-2.2561983471074383</v>
      </c>
      <c r="H780" s="7" t="s">
        <v>744</v>
      </c>
      <c r="I780" s="5">
        <v>5.46</v>
      </c>
      <c r="J780" s="6">
        <v>25.1</v>
      </c>
      <c r="K780" s="15" t="s">
        <v>27</v>
      </c>
      <c r="L780" s="15" t="s">
        <v>27</v>
      </c>
      <c r="M780" s="15" t="s">
        <v>27</v>
      </c>
      <c r="N780" s="13">
        <v>0</v>
      </c>
      <c r="P780" s="5">
        <v>-3.46</v>
      </c>
      <c r="Q780" s="5">
        <v>-2.42</v>
      </c>
      <c r="S780" s="4" t="s">
        <v>2</v>
      </c>
    </row>
    <row r="781" spans="1:19" ht="48" x14ac:dyDescent="0.15">
      <c r="A781" s="1" t="s">
        <v>743</v>
      </c>
      <c r="B781" s="12" t="s">
        <v>78</v>
      </c>
      <c r="C781" s="11" t="s">
        <v>742</v>
      </c>
      <c r="D781" s="10">
        <f t="shared" si="44"/>
        <v>24.8</v>
      </c>
      <c r="E781" s="9" t="e">
        <f t="shared" si="45"/>
        <v>#VALUE!</v>
      </c>
      <c r="F781" s="8" t="e">
        <f t="shared" si="46"/>
        <v>#VALUE!</v>
      </c>
      <c r="G781" s="8" t="e">
        <f t="shared" si="47"/>
        <v>#VALUE!</v>
      </c>
      <c r="H781" s="7" t="s">
        <v>741</v>
      </c>
      <c r="I781" s="14">
        <v>0.25600000000000001</v>
      </c>
      <c r="J781" s="6">
        <v>24.8</v>
      </c>
      <c r="K781" s="5">
        <v>2.2000000000000002</v>
      </c>
      <c r="L781" s="15" t="s">
        <v>27</v>
      </c>
      <c r="M781" s="6">
        <v>22.8</v>
      </c>
      <c r="N781" s="15" t="s">
        <v>27</v>
      </c>
      <c r="P781" s="14">
        <v>1.0999999999999999E-2</v>
      </c>
      <c r="Q781" s="15" t="s">
        <v>27</v>
      </c>
      <c r="S781" s="4" t="s">
        <v>2</v>
      </c>
    </row>
    <row r="782" spans="1:19" ht="24" x14ac:dyDescent="0.15">
      <c r="A782" s="1" t="s">
        <v>740</v>
      </c>
      <c r="B782" s="12" t="s">
        <v>143</v>
      </c>
      <c r="C782" s="11" t="s">
        <v>739</v>
      </c>
      <c r="D782" s="10">
        <f t="shared" si="44"/>
        <v>24.8</v>
      </c>
      <c r="E782" s="9" t="e">
        <f t="shared" si="45"/>
        <v>#VALUE!</v>
      </c>
      <c r="F782" s="8" t="e">
        <f t="shared" si="46"/>
        <v>#VALUE!</v>
      </c>
      <c r="G782" s="8" t="e">
        <f t="shared" si="47"/>
        <v>#VALUE!</v>
      </c>
      <c r="H782" s="7" t="s">
        <v>738</v>
      </c>
      <c r="I782" s="14">
        <v>0.53300000000000003</v>
      </c>
      <c r="J782" s="6">
        <v>24.8</v>
      </c>
      <c r="K782" s="6">
        <v>-23.1</v>
      </c>
      <c r="L782" s="15" t="s">
        <v>27</v>
      </c>
      <c r="M782" s="15" t="s">
        <v>27</v>
      </c>
      <c r="N782" s="15" t="s">
        <v>27</v>
      </c>
      <c r="P782" s="14">
        <v>-0.51100000000000001</v>
      </c>
      <c r="Q782" s="15" t="s">
        <v>27</v>
      </c>
      <c r="S782" s="4" t="s">
        <v>2</v>
      </c>
    </row>
    <row r="783" spans="1:19" ht="48" x14ac:dyDescent="0.15">
      <c r="A783" s="1" t="s">
        <v>737</v>
      </c>
      <c r="B783" s="12" t="s">
        <v>5</v>
      </c>
      <c r="C783" s="11" t="s">
        <v>736</v>
      </c>
      <c r="D783" s="10">
        <f t="shared" si="44"/>
        <v>24.7</v>
      </c>
      <c r="E783" s="9">
        <f t="shared" si="45"/>
        <v>-0.79365079365079372</v>
      </c>
      <c r="F783" s="8">
        <f t="shared" si="46"/>
        <v>-1.6466666666666667</v>
      </c>
      <c r="G783" s="8">
        <f t="shared" si="47"/>
        <v>-1.2315789473684211</v>
      </c>
      <c r="H783" s="7" t="s">
        <v>735</v>
      </c>
      <c r="I783" s="5">
        <v>2.34</v>
      </c>
      <c r="J783" s="6">
        <v>24.7</v>
      </c>
      <c r="K783" s="6">
        <v>-13.5</v>
      </c>
      <c r="L783" s="6">
        <v>-15</v>
      </c>
      <c r="M783" s="6">
        <v>14.4</v>
      </c>
      <c r="N783" s="6">
        <v>18.899999999999999</v>
      </c>
      <c r="P783" s="5">
        <v>-1.78</v>
      </c>
      <c r="Q783" s="5">
        <v>-1.9</v>
      </c>
      <c r="S783" s="4" t="s">
        <v>2</v>
      </c>
    </row>
    <row r="784" spans="1:19" ht="60" x14ac:dyDescent="0.15">
      <c r="A784" s="1" t="s">
        <v>734</v>
      </c>
      <c r="B784" s="12" t="s">
        <v>5</v>
      </c>
      <c r="C784" s="11" t="s">
        <v>733</v>
      </c>
      <c r="D784" s="10">
        <f t="shared" si="44"/>
        <v>24.4</v>
      </c>
      <c r="E784" s="9" t="e">
        <f t="shared" si="45"/>
        <v>#VALUE!</v>
      </c>
      <c r="F784" s="8" t="e">
        <f t="shared" si="46"/>
        <v>#VALUE!</v>
      </c>
      <c r="G784" s="8" t="e">
        <f t="shared" si="47"/>
        <v>#VALUE!</v>
      </c>
      <c r="H784" s="7" t="s">
        <v>732</v>
      </c>
      <c r="I784" s="14">
        <v>0.64300000000000002</v>
      </c>
      <c r="J784" s="6">
        <v>24.4</v>
      </c>
      <c r="K784" s="6">
        <v>-17.3</v>
      </c>
      <c r="L784" s="15" t="s">
        <v>27</v>
      </c>
      <c r="M784" s="14">
        <v>0.65300000000000002</v>
      </c>
      <c r="N784" s="15" t="s">
        <v>27</v>
      </c>
      <c r="P784" s="5">
        <v>-1.57</v>
      </c>
      <c r="Q784" s="15" t="s">
        <v>27</v>
      </c>
      <c r="S784" s="4" t="s">
        <v>2</v>
      </c>
    </row>
    <row r="785" spans="1:19" ht="84" x14ac:dyDescent="0.15">
      <c r="A785" s="1" t="s">
        <v>731</v>
      </c>
      <c r="B785" s="12" t="s">
        <v>5</v>
      </c>
      <c r="C785" s="11" t="s">
        <v>730</v>
      </c>
      <c r="D785" s="10">
        <f t="shared" si="44"/>
        <v>24.2</v>
      </c>
      <c r="E785" s="9" t="e">
        <f t="shared" si="45"/>
        <v>#VALUE!</v>
      </c>
      <c r="F785" s="8" t="e">
        <f t="shared" si="46"/>
        <v>#VALUE!</v>
      </c>
      <c r="G785" s="8" t="e">
        <f t="shared" si="47"/>
        <v>#VALUE!</v>
      </c>
      <c r="H785" s="7" t="s">
        <v>729</v>
      </c>
      <c r="I785" s="5">
        <v>3.38</v>
      </c>
      <c r="J785" s="6">
        <v>24.2</v>
      </c>
      <c r="K785" s="6">
        <v>-19.7</v>
      </c>
      <c r="L785" s="15" t="s">
        <v>27</v>
      </c>
      <c r="M785" s="15" t="s">
        <v>27</v>
      </c>
      <c r="N785" s="13">
        <v>0</v>
      </c>
      <c r="P785" s="5">
        <v>-1.75</v>
      </c>
      <c r="Q785" s="15" t="s">
        <v>27</v>
      </c>
      <c r="S785" s="4" t="s">
        <v>2</v>
      </c>
    </row>
    <row r="786" spans="1:19" ht="48" x14ac:dyDescent="0.15">
      <c r="A786" s="1" t="s">
        <v>728</v>
      </c>
      <c r="B786" s="12" t="s">
        <v>78</v>
      </c>
      <c r="C786" s="11" t="s">
        <v>727</v>
      </c>
      <c r="D786" s="10">
        <f t="shared" si="44"/>
        <v>23.9</v>
      </c>
      <c r="E786" s="9" t="e">
        <f t="shared" si="45"/>
        <v>#VALUE!</v>
      </c>
      <c r="F786" s="8" t="e">
        <f t="shared" si="46"/>
        <v>#VALUE!</v>
      </c>
      <c r="G786" s="8">
        <f t="shared" si="47"/>
        <v>-3.2019543973941369</v>
      </c>
      <c r="H786" s="7" t="s">
        <v>726</v>
      </c>
      <c r="I786" s="14">
        <v>0.98299999999999998</v>
      </c>
      <c r="J786" s="6">
        <v>23.9</v>
      </c>
      <c r="K786" s="5">
        <v>-8.5500000000000007</v>
      </c>
      <c r="L786" s="15" t="s">
        <v>27</v>
      </c>
      <c r="M786" s="13">
        <v>0</v>
      </c>
      <c r="N786" s="14">
        <v>0.35699999999999998</v>
      </c>
      <c r="P786" s="14">
        <v>-0.378</v>
      </c>
      <c r="Q786" s="14">
        <v>-0.307</v>
      </c>
      <c r="S786" s="4" t="s">
        <v>2</v>
      </c>
    </row>
    <row r="787" spans="1:19" ht="48" x14ac:dyDescent="0.15">
      <c r="A787" s="1" t="s">
        <v>725</v>
      </c>
      <c r="B787" s="12" t="s">
        <v>9</v>
      </c>
      <c r="C787" s="11" t="s">
        <v>724</v>
      </c>
      <c r="D787" s="10">
        <f t="shared" si="44"/>
        <v>23.2</v>
      </c>
      <c r="E787" s="9" t="e">
        <f t="shared" si="45"/>
        <v>#VALUE!</v>
      </c>
      <c r="F787" s="8" t="e">
        <f t="shared" si="46"/>
        <v>#VALUE!</v>
      </c>
      <c r="G787" s="8" t="e">
        <f t="shared" si="47"/>
        <v>#VALUE!</v>
      </c>
      <c r="H787" s="7" t="s">
        <v>723</v>
      </c>
      <c r="I787" s="14">
        <v>0.74199999999999999</v>
      </c>
      <c r="J787" s="6">
        <v>23.2</v>
      </c>
      <c r="K787" s="5">
        <v>-6.2</v>
      </c>
      <c r="L787" s="15" t="s">
        <v>27</v>
      </c>
      <c r="M787" s="6">
        <v>14.4</v>
      </c>
      <c r="N787" s="15" t="s">
        <v>27</v>
      </c>
      <c r="P787" s="14">
        <v>-0.754</v>
      </c>
      <c r="Q787" s="15" t="s">
        <v>27</v>
      </c>
      <c r="S787" s="4" t="s">
        <v>2</v>
      </c>
    </row>
    <row r="788" spans="1:19" ht="36" x14ac:dyDescent="0.15">
      <c r="A788" s="1" t="s">
        <v>722</v>
      </c>
      <c r="B788" s="12" t="s">
        <v>16</v>
      </c>
      <c r="C788" s="11" t="s">
        <v>721</v>
      </c>
      <c r="D788" s="10">
        <f t="shared" si="44"/>
        <v>22.6</v>
      </c>
      <c r="E788" s="9" t="e">
        <f t="shared" si="45"/>
        <v>#VALUE!</v>
      </c>
      <c r="F788" s="8" t="e">
        <f t="shared" si="46"/>
        <v>#VALUE!</v>
      </c>
      <c r="G788" s="8" t="e">
        <f t="shared" si="47"/>
        <v>#VALUE!</v>
      </c>
      <c r="H788" s="7" t="s">
        <v>720</v>
      </c>
      <c r="I788" s="14">
        <v>0.90500000000000003</v>
      </c>
      <c r="J788" s="6">
        <v>22.6</v>
      </c>
      <c r="K788" s="6">
        <v>-16.399999999999999</v>
      </c>
      <c r="L788" s="15" t="s">
        <v>27</v>
      </c>
      <c r="M788" s="15" t="s">
        <v>27</v>
      </c>
      <c r="N788" s="15" t="s">
        <v>27</v>
      </c>
      <c r="P788" s="14">
        <v>0</v>
      </c>
      <c r="Q788" s="15" t="s">
        <v>27</v>
      </c>
      <c r="S788" s="4" t="s">
        <v>2</v>
      </c>
    </row>
    <row r="789" spans="1:19" ht="60" x14ac:dyDescent="0.15">
      <c r="A789" s="1" t="s">
        <v>719</v>
      </c>
      <c r="B789" s="12" t="s">
        <v>16</v>
      </c>
      <c r="C789" s="11" t="s">
        <v>718</v>
      </c>
      <c r="D789" s="10">
        <f t="shared" si="44"/>
        <v>22.5</v>
      </c>
      <c r="E789" s="9" t="e">
        <f t="shared" si="45"/>
        <v>#VALUE!</v>
      </c>
      <c r="F789" s="8" t="e">
        <f t="shared" si="46"/>
        <v>#VALUE!</v>
      </c>
      <c r="G789" s="8" t="e">
        <f t="shared" si="47"/>
        <v>#VALUE!</v>
      </c>
      <c r="H789" s="7" t="s">
        <v>717</v>
      </c>
      <c r="I789" s="14">
        <v>0.78300000000000003</v>
      </c>
      <c r="J789" s="6">
        <v>22.5</v>
      </c>
      <c r="K789" s="5">
        <v>-8.4499999999999993</v>
      </c>
      <c r="L789" s="15" t="s">
        <v>27</v>
      </c>
      <c r="M789" s="6">
        <v>15.3</v>
      </c>
      <c r="N789" s="15" t="s">
        <v>27</v>
      </c>
      <c r="P789" s="5">
        <v>-1.54</v>
      </c>
      <c r="Q789" s="15" t="s">
        <v>27</v>
      </c>
      <c r="S789" s="4" t="s">
        <v>2</v>
      </c>
    </row>
    <row r="790" spans="1:19" ht="24" x14ac:dyDescent="0.15">
      <c r="A790" s="1" t="s">
        <v>716</v>
      </c>
      <c r="B790" s="12" t="s">
        <v>5</v>
      </c>
      <c r="C790" s="11" t="s">
        <v>715</v>
      </c>
      <c r="D790" s="10">
        <f t="shared" si="44"/>
        <v>22.5</v>
      </c>
      <c r="E790" s="9" t="e">
        <f t="shared" si="45"/>
        <v>#VALUE!</v>
      </c>
      <c r="F790" s="8" t="e">
        <f t="shared" si="46"/>
        <v>#VALUE!</v>
      </c>
      <c r="G790" s="8">
        <f t="shared" si="47"/>
        <v>-10.586956521739131</v>
      </c>
      <c r="H790" s="7" t="s">
        <v>714</v>
      </c>
      <c r="I790" s="5">
        <v>4.87</v>
      </c>
      <c r="J790" s="6">
        <v>22.5</v>
      </c>
      <c r="K790" s="5">
        <v>-1.63</v>
      </c>
      <c r="L790" s="15" t="s">
        <v>27</v>
      </c>
      <c r="M790" s="14">
        <v>0.34499999999999997</v>
      </c>
      <c r="N790" s="13">
        <v>0</v>
      </c>
      <c r="P790" s="6">
        <v>-13.8</v>
      </c>
      <c r="Q790" s="14">
        <v>-0.46</v>
      </c>
      <c r="S790" s="4" t="s">
        <v>2</v>
      </c>
    </row>
    <row r="791" spans="1:19" ht="108" x14ac:dyDescent="0.15">
      <c r="A791" s="1" t="s">
        <v>713</v>
      </c>
      <c r="B791" s="12" t="s">
        <v>5</v>
      </c>
      <c r="C791" s="11" t="s">
        <v>712</v>
      </c>
      <c r="D791" s="10">
        <f t="shared" si="44"/>
        <v>22.1</v>
      </c>
      <c r="E791" s="9" t="e">
        <f t="shared" si="45"/>
        <v>#VALUE!</v>
      </c>
      <c r="F791" s="8" t="e">
        <f t="shared" si="46"/>
        <v>#VALUE!</v>
      </c>
      <c r="G791" s="8" t="e">
        <f t="shared" si="47"/>
        <v>#VALUE!</v>
      </c>
      <c r="H791" s="7" t="s">
        <v>711</v>
      </c>
      <c r="I791" s="14">
        <v>0.98</v>
      </c>
      <c r="J791" s="6">
        <v>22.1</v>
      </c>
      <c r="K791" s="5">
        <v>-2.81</v>
      </c>
      <c r="L791" s="15" t="s">
        <v>27</v>
      </c>
      <c r="M791" s="6">
        <v>50.6</v>
      </c>
      <c r="N791" s="15" t="s">
        <v>27</v>
      </c>
      <c r="P791" s="14">
        <v>-0.30299999999999999</v>
      </c>
      <c r="Q791" s="15" t="s">
        <v>27</v>
      </c>
      <c r="S791" s="4" t="s">
        <v>2</v>
      </c>
    </row>
    <row r="792" spans="1:19" ht="60" x14ac:dyDescent="0.15">
      <c r="A792" s="1" t="s">
        <v>710</v>
      </c>
      <c r="B792" s="12" t="s">
        <v>5</v>
      </c>
      <c r="C792" s="11" t="s">
        <v>709</v>
      </c>
      <c r="D792" s="10">
        <f t="shared" si="44"/>
        <v>22</v>
      </c>
      <c r="E792" s="9" t="e">
        <f t="shared" si="45"/>
        <v>#VALUE!</v>
      </c>
      <c r="F792" s="8" t="e">
        <f t="shared" si="46"/>
        <v>#VALUE!</v>
      </c>
      <c r="G792" s="8">
        <f t="shared" si="47"/>
        <v>-0.44948453608247424</v>
      </c>
      <c r="H792" s="7" t="s">
        <v>708</v>
      </c>
      <c r="I792" s="14">
        <v>0.218</v>
      </c>
      <c r="J792" s="6">
        <v>22</v>
      </c>
      <c r="K792" s="6">
        <v>-98.4</v>
      </c>
      <c r="L792" s="15" t="s">
        <v>27</v>
      </c>
      <c r="M792" s="5">
        <v>1</v>
      </c>
      <c r="N792" s="13">
        <v>0</v>
      </c>
      <c r="P792" s="14">
        <v>-0.125</v>
      </c>
      <c r="Q792" s="14">
        <v>-0.48499999999999999</v>
      </c>
      <c r="S792" s="4" t="s">
        <v>2</v>
      </c>
    </row>
    <row r="793" spans="1:19" ht="48" x14ac:dyDescent="0.15">
      <c r="A793" s="1" t="s">
        <v>707</v>
      </c>
      <c r="B793" s="12" t="s">
        <v>5</v>
      </c>
      <c r="C793" s="11" t="s">
        <v>706</v>
      </c>
      <c r="D793" s="10">
        <f t="shared" si="44"/>
        <v>21.2</v>
      </c>
      <c r="E793" s="9" t="e">
        <f t="shared" si="45"/>
        <v>#VALUE!</v>
      </c>
      <c r="F793" s="8" t="e">
        <f t="shared" si="46"/>
        <v>#VALUE!</v>
      </c>
      <c r="G793" s="8">
        <f t="shared" si="47"/>
        <v>-9.4520547945205475</v>
      </c>
      <c r="H793" s="7" t="s">
        <v>705</v>
      </c>
      <c r="I793" s="5">
        <v>1.38</v>
      </c>
      <c r="J793" s="6">
        <v>21.2</v>
      </c>
      <c r="K793" s="15" t="s">
        <v>27</v>
      </c>
      <c r="L793" s="15" t="s">
        <v>27</v>
      </c>
      <c r="M793" s="15" t="s">
        <v>27</v>
      </c>
      <c r="N793" s="13">
        <v>0</v>
      </c>
      <c r="P793" s="5">
        <v>-1.62</v>
      </c>
      <c r="Q793" s="14">
        <v>-0.14599999999999999</v>
      </c>
      <c r="S793" s="4" t="s">
        <v>2</v>
      </c>
    </row>
    <row r="794" spans="1:19" ht="24" x14ac:dyDescent="0.15">
      <c r="A794" s="1" t="s">
        <v>704</v>
      </c>
      <c r="B794" s="12" t="s">
        <v>5</v>
      </c>
      <c r="C794" s="11" t="s">
        <v>703</v>
      </c>
      <c r="D794" s="10">
        <f t="shared" ref="D794:D857" si="48">J794</f>
        <v>21.2</v>
      </c>
      <c r="E794" s="9" t="e">
        <f t="shared" ref="E794:E857" si="49">L794/N794</f>
        <v>#VALUE!</v>
      </c>
      <c r="F794" s="8" t="e">
        <f t="shared" ref="F794:F857" si="50">J794/L794</f>
        <v>#VALUE!</v>
      </c>
      <c r="G794" s="8">
        <f t="shared" ref="G794:G857" si="51">I794/Q794</f>
        <v>-0.98133333333333328</v>
      </c>
      <c r="H794" s="7" t="s">
        <v>702</v>
      </c>
      <c r="I794" s="14">
        <v>0.36799999999999999</v>
      </c>
      <c r="J794" s="6">
        <v>21.2</v>
      </c>
      <c r="K794" s="6">
        <v>-17.5</v>
      </c>
      <c r="L794" s="15" t="s">
        <v>27</v>
      </c>
      <c r="M794" s="13">
        <v>0</v>
      </c>
      <c r="N794" s="13">
        <v>0</v>
      </c>
      <c r="P794" s="14">
        <v>-0.48499999999999999</v>
      </c>
      <c r="Q794" s="14">
        <v>-0.375</v>
      </c>
      <c r="S794" s="4" t="s">
        <v>2</v>
      </c>
    </row>
    <row r="795" spans="1:19" ht="36" x14ac:dyDescent="0.15">
      <c r="A795" s="1" t="s">
        <v>701</v>
      </c>
      <c r="B795" s="12" t="s">
        <v>5</v>
      </c>
      <c r="C795" s="11" t="s">
        <v>700</v>
      </c>
      <c r="D795" s="10">
        <f t="shared" si="48"/>
        <v>21.1</v>
      </c>
      <c r="E795" s="9">
        <f t="shared" si="49"/>
        <v>-1.5922330097087376</v>
      </c>
      <c r="F795" s="8">
        <f t="shared" si="50"/>
        <v>-2.5731707317073176</v>
      </c>
      <c r="G795" s="8">
        <f t="shared" si="51"/>
        <v>-3.2275862068965515</v>
      </c>
      <c r="H795" s="7" t="s">
        <v>699</v>
      </c>
      <c r="I795" s="5">
        <v>2.34</v>
      </c>
      <c r="J795" s="6">
        <v>21.1</v>
      </c>
      <c r="K795" s="5">
        <v>-6.91</v>
      </c>
      <c r="L795" s="5">
        <v>-8.1999999999999993</v>
      </c>
      <c r="M795" s="5">
        <v>3.36</v>
      </c>
      <c r="N795" s="5">
        <v>5.15</v>
      </c>
      <c r="P795" s="5">
        <v>-1.01</v>
      </c>
      <c r="Q795" s="14">
        <v>-0.72499999999999998</v>
      </c>
      <c r="S795" s="4" t="s">
        <v>2</v>
      </c>
    </row>
    <row r="796" spans="1:19" ht="36" x14ac:dyDescent="0.15">
      <c r="A796" s="1" t="s">
        <v>698</v>
      </c>
      <c r="B796" s="12" t="s">
        <v>5</v>
      </c>
      <c r="C796" s="11" t="s">
        <v>697</v>
      </c>
      <c r="D796" s="10">
        <f t="shared" si="48"/>
        <v>21</v>
      </c>
      <c r="E796" s="9" t="e">
        <f t="shared" si="49"/>
        <v>#VALUE!</v>
      </c>
      <c r="F796" s="8" t="e">
        <f t="shared" si="50"/>
        <v>#VALUE!</v>
      </c>
      <c r="G796" s="8" t="e">
        <f t="shared" si="51"/>
        <v>#VALUE!</v>
      </c>
      <c r="H796" s="7" t="s">
        <v>696</v>
      </c>
      <c r="I796" s="5">
        <v>1.96</v>
      </c>
      <c r="J796" s="6">
        <v>21</v>
      </c>
      <c r="K796" s="5">
        <v>-1.32</v>
      </c>
      <c r="L796" s="15" t="s">
        <v>27</v>
      </c>
      <c r="M796" s="5">
        <v>2.8</v>
      </c>
      <c r="N796" s="15" t="s">
        <v>27</v>
      </c>
      <c r="P796" s="14">
        <v>6.0000000000000001E-3</v>
      </c>
      <c r="Q796" s="15" t="s">
        <v>27</v>
      </c>
      <c r="S796" s="4" t="s">
        <v>2</v>
      </c>
    </row>
    <row r="797" spans="1:19" ht="72" x14ac:dyDescent="0.15">
      <c r="A797" s="1" t="s">
        <v>695</v>
      </c>
      <c r="B797" s="12" t="s">
        <v>78</v>
      </c>
      <c r="C797" s="11" t="s">
        <v>694</v>
      </c>
      <c r="D797" s="10">
        <f t="shared" si="48"/>
        <v>20.8</v>
      </c>
      <c r="E797" s="9" t="e">
        <f t="shared" si="49"/>
        <v>#VALUE!</v>
      </c>
      <c r="F797" s="8" t="e">
        <f t="shared" si="50"/>
        <v>#VALUE!</v>
      </c>
      <c r="G797" s="8" t="e">
        <f t="shared" si="51"/>
        <v>#VALUE!</v>
      </c>
      <c r="H797" s="7" t="s">
        <v>693</v>
      </c>
      <c r="I797" s="5">
        <v>1.96</v>
      </c>
      <c r="J797" s="6">
        <v>20.8</v>
      </c>
      <c r="K797" s="5">
        <v>-2.5</v>
      </c>
      <c r="L797" s="15" t="s">
        <v>27</v>
      </c>
      <c r="M797" s="14">
        <v>0.57299999999999995</v>
      </c>
      <c r="N797" s="15" t="s">
        <v>27</v>
      </c>
      <c r="P797" s="14">
        <v>-0.25</v>
      </c>
      <c r="Q797" s="15" t="s">
        <v>27</v>
      </c>
      <c r="S797" s="4" t="s">
        <v>2</v>
      </c>
    </row>
    <row r="798" spans="1:19" ht="48" x14ac:dyDescent="0.15">
      <c r="A798" s="1" t="s">
        <v>692</v>
      </c>
      <c r="B798" s="12" t="s">
        <v>9</v>
      </c>
      <c r="C798" s="11" t="s">
        <v>691</v>
      </c>
      <c r="D798" s="10">
        <f t="shared" si="48"/>
        <v>20.2</v>
      </c>
      <c r="E798" s="9" t="e">
        <f t="shared" si="49"/>
        <v>#DIV/0!</v>
      </c>
      <c r="F798" s="8">
        <f t="shared" si="50"/>
        <v>-1.0150753768844221</v>
      </c>
      <c r="G798" s="8">
        <f t="shared" si="51"/>
        <v>-2.1341911764705879</v>
      </c>
      <c r="H798" s="7" t="s">
        <v>690</v>
      </c>
      <c r="I798" s="5">
        <v>11.61</v>
      </c>
      <c r="J798" s="6">
        <v>20.2</v>
      </c>
      <c r="K798" s="6">
        <v>-14.7</v>
      </c>
      <c r="L798" s="6">
        <v>-19.899999999999999</v>
      </c>
      <c r="M798" s="13">
        <v>0</v>
      </c>
      <c r="N798" s="13">
        <v>0</v>
      </c>
      <c r="P798" s="5">
        <v>-8.19</v>
      </c>
      <c r="Q798" s="5">
        <v>-5.44</v>
      </c>
      <c r="S798" s="4" t="s">
        <v>2</v>
      </c>
    </row>
    <row r="799" spans="1:19" ht="48" x14ac:dyDescent="0.15">
      <c r="A799" s="1" t="s">
        <v>689</v>
      </c>
      <c r="B799" s="12" t="s">
        <v>349</v>
      </c>
      <c r="C799" s="11" t="s">
        <v>688</v>
      </c>
      <c r="D799" s="10">
        <f t="shared" si="48"/>
        <v>19.899999999999999</v>
      </c>
      <c r="E799" s="9" t="e">
        <f t="shared" si="49"/>
        <v>#VALUE!</v>
      </c>
      <c r="F799" s="8" t="e">
        <f t="shared" si="50"/>
        <v>#VALUE!</v>
      </c>
      <c r="G799" s="8" t="e">
        <f t="shared" si="51"/>
        <v>#VALUE!</v>
      </c>
      <c r="H799" s="7" t="s">
        <v>687</v>
      </c>
      <c r="I799" s="14">
        <v>0.73399999999999999</v>
      </c>
      <c r="J799" s="6">
        <v>19.899999999999999</v>
      </c>
      <c r="K799" s="5">
        <v>-1.17</v>
      </c>
      <c r="L799" s="15" t="s">
        <v>27</v>
      </c>
      <c r="M799" s="14">
        <v>3.5000000000000003E-2</v>
      </c>
      <c r="N799" s="15" t="s">
        <v>27</v>
      </c>
      <c r="P799" s="14">
        <v>-6.4000000000000001E-2</v>
      </c>
      <c r="Q799" s="15" t="s">
        <v>27</v>
      </c>
      <c r="S799" s="4" t="s">
        <v>2</v>
      </c>
    </row>
    <row r="800" spans="1:19" ht="108" x14ac:dyDescent="0.15">
      <c r="A800" s="1" t="s">
        <v>686</v>
      </c>
      <c r="B800" s="12" t="s">
        <v>5</v>
      </c>
      <c r="C800" s="11" t="s">
        <v>685</v>
      </c>
      <c r="D800" s="10">
        <f t="shared" si="48"/>
        <v>19.600000000000001</v>
      </c>
      <c r="E800" s="9" t="e">
        <f t="shared" si="49"/>
        <v>#VALUE!</v>
      </c>
      <c r="F800" s="8" t="e">
        <f t="shared" si="50"/>
        <v>#VALUE!</v>
      </c>
      <c r="G800" s="8">
        <f t="shared" si="51"/>
        <v>-2.4444444444444442</v>
      </c>
      <c r="H800" s="7" t="s">
        <v>684</v>
      </c>
      <c r="I800" s="5">
        <v>2.09</v>
      </c>
      <c r="J800" s="6">
        <v>19.600000000000001</v>
      </c>
      <c r="K800" s="5">
        <v>-5.91</v>
      </c>
      <c r="L800" s="15" t="s">
        <v>27</v>
      </c>
      <c r="M800" s="6">
        <v>12.9</v>
      </c>
      <c r="N800" s="6">
        <v>22.5</v>
      </c>
      <c r="P800" s="5">
        <v>-3.79</v>
      </c>
      <c r="Q800" s="14">
        <v>-0.85499999999999998</v>
      </c>
      <c r="S800" s="4" t="s">
        <v>2</v>
      </c>
    </row>
    <row r="801" spans="1:19" ht="24" x14ac:dyDescent="0.15">
      <c r="A801" s="1" t="s">
        <v>683</v>
      </c>
      <c r="B801" s="12" t="s">
        <v>5</v>
      </c>
      <c r="C801" s="11" t="s">
        <v>682</v>
      </c>
      <c r="D801" s="10">
        <f t="shared" si="48"/>
        <v>19.600000000000001</v>
      </c>
      <c r="E801" s="9" t="e">
        <f t="shared" si="49"/>
        <v>#VALUE!</v>
      </c>
      <c r="F801" s="8" t="e">
        <f t="shared" si="50"/>
        <v>#VALUE!</v>
      </c>
      <c r="G801" s="8" t="e">
        <f t="shared" si="51"/>
        <v>#VALUE!</v>
      </c>
      <c r="H801" s="7" t="s">
        <v>681</v>
      </c>
      <c r="I801" s="5">
        <v>3.71</v>
      </c>
      <c r="J801" s="6">
        <v>19.600000000000001</v>
      </c>
      <c r="K801" s="5">
        <v>-9.08</v>
      </c>
      <c r="L801" s="15" t="s">
        <v>27</v>
      </c>
      <c r="M801" s="13">
        <v>0</v>
      </c>
      <c r="N801" s="15" t="s">
        <v>27</v>
      </c>
      <c r="P801" s="5">
        <v>-1.72</v>
      </c>
      <c r="Q801" s="15" t="s">
        <v>27</v>
      </c>
      <c r="S801" s="4" t="s">
        <v>2</v>
      </c>
    </row>
    <row r="802" spans="1:19" ht="48" x14ac:dyDescent="0.15">
      <c r="A802" s="1" t="s">
        <v>680</v>
      </c>
      <c r="B802" s="12" t="s">
        <v>143</v>
      </c>
      <c r="C802" s="11" t="s">
        <v>679</v>
      </c>
      <c r="D802" s="10">
        <f t="shared" si="48"/>
        <v>19.5</v>
      </c>
      <c r="E802" s="9" t="e">
        <f t="shared" si="49"/>
        <v>#VALUE!</v>
      </c>
      <c r="F802" s="8" t="e">
        <f t="shared" si="50"/>
        <v>#VALUE!</v>
      </c>
      <c r="G802" s="8">
        <f t="shared" si="51"/>
        <v>-0.8203221809169764</v>
      </c>
      <c r="H802" s="7" t="s">
        <v>678</v>
      </c>
      <c r="I802" s="14">
        <v>0.66200000000000003</v>
      </c>
      <c r="J802" s="6">
        <v>19.5</v>
      </c>
      <c r="K802" s="6">
        <v>-114.4</v>
      </c>
      <c r="L802" s="15" t="s">
        <v>27</v>
      </c>
      <c r="M802" s="13">
        <v>0</v>
      </c>
      <c r="N802" s="13">
        <v>0</v>
      </c>
      <c r="P802" s="5">
        <v>-1.25</v>
      </c>
      <c r="Q802" s="14">
        <v>-0.80700000000000005</v>
      </c>
      <c r="S802" s="4" t="s">
        <v>2</v>
      </c>
    </row>
    <row r="803" spans="1:19" ht="48" x14ac:dyDescent="0.15">
      <c r="A803" s="1" t="s">
        <v>677</v>
      </c>
      <c r="B803" s="12" t="s">
        <v>5</v>
      </c>
      <c r="C803" s="11" t="s">
        <v>676</v>
      </c>
      <c r="D803" s="10">
        <f t="shared" si="48"/>
        <v>19.399999999999999</v>
      </c>
      <c r="E803" s="9" t="e">
        <f t="shared" si="49"/>
        <v>#VALUE!</v>
      </c>
      <c r="F803" s="8" t="e">
        <f t="shared" si="50"/>
        <v>#VALUE!</v>
      </c>
      <c r="G803" s="8">
        <f t="shared" si="51"/>
        <v>-0.15350318471337579</v>
      </c>
      <c r="H803" s="7" t="s">
        <v>675</v>
      </c>
      <c r="I803" s="14">
        <v>0.48199999999999998</v>
      </c>
      <c r="J803" s="6">
        <v>19.399999999999999</v>
      </c>
      <c r="K803" s="5">
        <v>-6.69</v>
      </c>
      <c r="L803" s="15" t="s">
        <v>27</v>
      </c>
      <c r="M803" s="5">
        <v>6.62</v>
      </c>
      <c r="N803" s="5">
        <v>7.31</v>
      </c>
      <c r="P803" s="6">
        <v>-48.6</v>
      </c>
      <c r="Q803" s="5">
        <v>-3.14</v>
      </c>
      <c r="S803" s="4" t="s">
        <v>2</v>
      </c>
    </row>
    <row r="804" spans="1:19" ht="36" x14ac:dyDescent="0.15">
      <c r="A804" s="1" t="s">
        <v>674</v>
      </c>
      <c r="B804" s="12" t="s">
        <v>5</v>
      </c>
      <c r="C804" s="11" t="s">
        <v>673</v>
      </c>
      <c r="D804" s="10">
        <f t="shared" si="48"/>
        <v>19.399999999999999</v>
      </c>
      <c r="E804" s="9" t="e">
        <f t="shared" si="49"/>
        <v>#VALUE!</v>
      </c>
      <c r="F804" s="8" t="e">
        <f t="shared" si="50"/>
        <v>#VALUE!</v>
      </c>
      <c r="G804" s="8">
        <f t="shared" si="51"/>
        <v>-1.990909090909091</v>
      </c>
      <c r="H804" s="7" t="s">
        <v>672</v>
      </c>
      <c r="I804" s="14">
        <v>0.438</v>
      </c>
      <c r="J804" s="6">
        <v>19.399999999999999</v>
      </c>
      <c r="K804" s="13">
        <v>0</v>
      </c>
      <c r="L804" s="15" t="s">
        <v>27</v>
      </c>
      <c r="M804" s="13">
        <v>0</v>
      </c>
      <c r="N804" s="13">
        <v>0</v>
      </c>
      <c r="P804" s="14">
        <v>-0.51100000000000001</v>
      </c>
      <c r="Q804" s="14">
        <v>-0.22</v>
      </c>
      <c r="S804" s="4" t="s">
        <v>2</v>
      </c>
    </row>
    <row r="805" spans="1:19" ht="84" x14ac:dyDescent="0.15">
      <c r="A805" s="1" t="s">
        <v>671</v>
      </c>
      <c r="B805" s="12" t="s">
        <v>5</v>
      </c>
      <c r="C805" s="11" t="s">
        <v>670</v>
      </c>
      <c r="D805" s="10">
        <f t="shared" si="48"/>
        <v>19.3</v>
      </c>
      <c r="E805" s="9" t="e">
        <f t="shared" si="49"/>
        <v>#VALUE!</v>
      </c>
      <c r="F805" s="8" t="e">
        <f t="shared" si="50"/>
        <v>#VALUE!</v>
      </c>
      <c r="G805" s="8" t="e">
        <f t="shared" si="51"/>
        <v>#VALUE!</v>
      </c>
      <c r="H805" s="7" t="s">
        <v>669</v>
      </c>
      <c r="I805" s="14">
        <v>0.28000000000000003</v>
      </c>
      <c r="J805" s="6">
        <v>19.3</v>
      </c>
      <c r="K805" s="6">
        <v>-25.5</v>
      </c>
      <c r="L805" s="15" t="s">
        <v>27</v>
      </c>
      <c r="M805" s="5">
        <v>5.59</v>
      </c>
      <c r="N805" s="15" t="s">
        <v>27</v>
      </c>
      <c r="P805" s="5">
        <v>-1.57</v>
      </c>
      <c r="Q805" s="15" t="s">
        <v>27</v>
      </c>
      <c r="S805" s="4" t="s">
        <v>2</v>
      </c>
    </row>
    <row r="806" spans="1:19" ht="48" x14ac:dyDescent="0.15">
      <c r="A806" s="1" t="s">
        <v>668</v>
      </c>
      <c r="B806" s="12" t="s">
        <v>5</v>
      </c>
      <c r="C806" s="11" t="s">
        <v>667</v>
      </c>
      <c r="D806" s="10">
        <f t="shared" si="48"/>
        <v>18.8</v>
      </c>
      <c r="E806" s="9" t="e">
        <f t="shared" si="49"/>
        <v>#VALUE!</v>
      </c>
      <c r="F806" s="8" t="e">
        <f t="shared" si="50"/>
        <v>#VALUE!</v>
      </c>
      <c r="G806" s="8" t="e">
        <f t="shared" si="51"/>
        <v>#VALUE!</v>
      </c>
      <c r="H806" s="7" t="s">
        <v>666</v>
      </c>
      <c r="I806" s="5">
        <v>4.1900000000000004</v>
      </c>
      <c r="J806" s="6">
        <v>18.8</v>
      </c>
      <c r="K806" s="15" t="s">
        <v>27</v>
      </c>
      <c r="L806" s="15" t="s">
        <v>27</v>
      </c>
      <c r="M806" s="15" t="s">
        <v>27</v>
      </c>
      <c r="N806" s="15" t="s">
        <v>27</v>
      </c>
      <c r="P806" s="5">
        <v>-1.21</v>
      </c>
      <c r="Q806" s="15" t="s">
        <v>27</v>
      </c>
      <c r="S806" s="4" t="s">
        <v>2</v>
      </c>
    </row>
    <row r="807" spans="1:19" ht="36" x14ac:dyDescent="0.15">
      <c r="A807" s="1" t="s">
        <v>665</v>
      </c>
      <c r="B807" s="12" t="s">
        <v>78</v>
      </c>
      <c r="C807" s="11" t="s">
        <v>664</v>
      </c>
      <c r="D807" s="10">
        <f t="shared" si="48"/>
        <v>18.7</v>
      </c>
      <c r="E807" s="9" t="e">
        <f t="shared" si="49"/>
        <v>#VALUE!</v>
      </c>
      <c r="F807" s="8" t="e">
        <f t="shared" si="50"/>
        <v>#VALUE!</v>
      </c>
      <c r="G807" s="8" t="e">
        <f t="shared" si="51"/>
        <v>#VALUE!</v>
      </c>
      <c r="H807" s="7" t="s">
        <v>663</v>
      </c>
      <c r="I807" s="5">
        <v>1.21</v>
      </c>
      <c r="J807" s="6">
        <v>18.7</v>
      </c>
      <c r="K807" s="14">
        <v>-0.19900000000000001</v>
      </c>
      <c r="L807" s="15" t="s">
        <v>27</v>
      </c>
      <c r="M807" s="5">
        <v>7.34</v>
      </c>
      <c r="N807" s="15" t="s">
        <v>27</v>
      </c>
      <c r="P807" s="14">
        <v>1.9E-2</v>
      </c>
      <c r="Q807" s="15" t="s">
        <v>27</v>
      </c>
      <c r="S807" s="4" t="s">
        <v>2</v>
      </c>
    </row>
    <row r="808" spans="1:19" ht="84" x14ac:dyDescent="0.15">
      <c r="A808" s="1" t="s">
        <v>662</v>
      </c>
      <c r="B808" s="12" t="s">
        <v>9</v>
      </c>
      <c r="C808" s="11" t="s">
        <v>661</v>
      </c>
      <c r="D808" s="10">
        <f t="shared" si="48"/>
        <v>18.7</v>
      </c>
      <c r="E808" s="9" t="e">
        <f t="shared" si="49"/>
        <v>#VALUE!</v>
      </c>
      <c r="F808" s="8" t="e">
        <f t="shared" si="50"/>
        <v>#VALUE!</v>
      </c>
      <c r="G808" s="8">
        <f t="shared" si="51"/>
        <v>-1.7041800643086817</v>
      </c>
      <c r="H808" s="7" t="s">
        <v>660</v>
      </c>
      <c r="I808" s="5">
        <v>1.06</v>
      </c>
      <c r="J808" s="6">
        <v>18.7</v>
      </c>
      <c r="K808" s="6">
        <v>-11.3</v>
      </c>
      <c r="L808" s="15" t="s">
        <v>27</v>
      </c>
      <c r="M808" s="14">
        <v>0.61599999999999999</v>
      </c>
      <c r="N808" s="14">
        <v>0.28699999999999998</v>
      </c>
      <c r="P808" s="14">
        <v>-0.66900000000000004</v>
      </c>
      <c r="Q808" s="14">
        <v>-0.622</v>
      </c>
      <c r="S808" s="4" t="s">
        <v>2</v>
      </c>
    </row>
    <row r="809" spans="1:19" ht="60" x14ac:dyDescent="0.15">
      <c r="A809" s="1" t="s">
        <v>659</v>
      </c>
      <c r="B809" s="12" t="s">
        <v>9</v>
      </c>
      <c r="C809" s="11" t="s">
        <v>658</v>
      </c>
      <c r="D809" s="10">
        <f t="shared" si="48"/>
        <v>18.600000000000001</v>
      </c>
      <c r="E809" s="9" t="e">
        <f t="shared" si="49"/>
        <v>#VALUE!</v>
      </c>
      <c r="F809" s="8" t="e">
        <f t="shared" si="50"/>
        <v>#VALUE!</v>
      </c>
      <c r="G809" s="8" t="e">
        <f t="shared" si="51"/>
        <v>#VALUE!</v>
      </c>
      <c r="H809" s="7" t="s">
        <v>657</v>
      </c>
      <c r="I809" s="5">
        <v>3.31</v>
      </c>
      <c r="J809" s="6">
        <v>18.600000000000001</v>
      </c>
      <c r="K809" s="5">
        <v>-7.38</v>
      </c>
      <c r="L809" s="15" t="s">
        <v>27</v>
      </c>
      <c r="M809" s="13">
        <v>0</v>
      </c>
      <c r="N809" s="15" t="s">
        <v>27</v>
      </c>
      <c r="P809" s="5">
        <v>-5.72</v>
      </c>
      <c r="Q809" s="15" t="s">
        <v>27</v>
      </c>
      <c r="S809" s="4" t="s">
        <v>2</v>
      </c>
    </row>
    <row r="810" spans="1:19" ht="24" x14ac:dyDescent="0.15">
      <c r="A810" s="1" t="s">
        <v>656</v>
      </c>
      <c r="B810" s="12" t="s">
        <v>9</v>
      </c>
      <c r="C810" s="11" t="s">
        <v>655</v>
      </c>
      <c r="D810" s="10">
        <f t="shared" si="48"/>
        <v>18.5</v>
      </c>
      <c r="E810" s="9" t="e">
        <f t="shared" si="49"/>
        <v>#VALUE!</v>
      </c>
      <c r="F810" s="8" t="e">
        <f t="shared" si="50"/>
        <v>#VALUE!</v>
      </c>
      <c r="G810" s="8" t="e">
        <f t="shared" si="51"/>
        <v>#VALUE!</v>
      </c>
      <c r="H810" s="7" t="s">
        <v>654</v>
      </c>
      <c r="I810" s="5">
        <v>1.24</v>
      </c>
      <c r="J810" s="6">
        <v>18.5</v>
      </c>
      <c r="K810" s="5">
        <v>-2.48</v>
      </c>
      <c r="L810" s="15" t="s">
        <v>27</v>
      </c>
      <c r="M810" s="6">
        <v>37.6</v>
      </c>
      <c r="N810" s="15" t="s">
        <v>27</v>
      </c>
      <c r="P810" s="14">
        <v>-0.96699999999999997</v>
      </c>
      <c r="Q810" s="15" t="s">
        <v>27</v>
      </c>
      <c r="S810" s="4" t="s">
        <v>2</v>
      </c>
    </row>
    <row r="811" spans="1:19" ht="60" x14ac:dyDescent="0.15">
      <c r="A811" s="1" t="s">
        <v>653</v>
      </c>
      <c r="B811" s="12" t="s">
        <v>349</v>
      </c>
      <c r="C811" s="11" t="s">
        <v>652</v>
      </c>
      <c r="D811" s="10">
        <f t="shared" si="48"/>
        <v>18.3</v>
      </c>
      <c r="E811" s="9" t="e">
        <f t="shared" si="49"/>
        <v>#VALUE!</v>
      </c>
      <c r="F811" s="8" t="e">
        <f t="shared" si="50"/>
        <v>#VALUE!</v>
      </c>
      <c r="G811" s="8">
        <f t="shared" si="51"/>
        <v>-13.048780487804878</v>
      </c>
      <c r="H811" s="7" t="s">
        <v>651</v>
      </c>
      <c r="I811" s="5">
        <v>4.28</v>
      </c>
      <c r="J811" s="6">
        <v>18.3</v>
      </c>
      <c r="K811" s="5">
        <v>-4.09</v>
      </c>
      <c r="L811" s="15" t="s">
        <v>27</v>
      </c>
      <c r="M811" s="6">
        <v>10.7</v>
      </c>
      <c r="N811" s="15" t="s">
        <v>27</v>
      </c>
      <c r="P811" s="14">
        <v>-0.45300000000000001</v>
      </c>
      <c r="Q811" s="14">
        <v>-0.32800000000000001</v>
      </c>
      <c r="S811" s="4" t="s">
        <v>2</v>
      </c>
    </row>
    <row r="812" spans="1:19" ht="84" x14ac:dyDescent="0.15">
      <c r="A812" s="1" t="s">
        <v>650</v>
      </c>
      <c r="B812" s="12" t="s">
        <v>5</v>
      </c>
      <c r="C812" s="11" t="s">
        <v>649</v>
      </c>
      <c r="D812" s="10">
        <f t="shared" si="48"/>
        <v>18.3</v>
      </c>
      <c r="E812" s="9">
        <f t="shared" si="49"/>
        <v>-4.4087403598971724E-2</v>
      </c>
      <c r="F812" s="8">
        <f t="shared" si="50"/>
        <v>-5.3352769679300289</v>
      </c>
      <c r="G812" s="8" t="e">
        <f t="shared" si="51"/>
        <v>#VALUE!</v>
      </c>
      <c r="H812" s="7" t="s">
        <v>648</v>
      </c>
      <c r="I812" s="14">
        <v>0.79100000000000004</v>
      </c>
      <c r="J812" s="6">
        <v>18.3</v>
      </c>
      <c r="K812" s="5">
        <v>-3.27</v>
      </c>
      <c r="L812" s="5">
        <v>-3.43</v>
      </c>
      <c r="M812" s="6">
        <v>117.1</v>
      </c>
      <c r="N812" s="6">
        <v>77.8</v>
      </c>
      <c r="P812" s="6">
        <v>-26.9</v>
      </c>
      <c r="Q812" s="15" t="s">
        <v>27</v>
      </c>
      <c r="S812" s="4" t="s">
        <v>2</v>
      </c>
    </row>
    <row r="813" spans="1:19" ht="24" x14ac:dyDescent="0.15">
      <c r="A813" s="1" t="s">
        <v>647</v>
      </c>
      <c r="B813" s="12" t="s">
        <v>78</v>
      </c>
      <c r="C813" s="11" t="s">
        <v>646</v>
      </c>
      <c r="D813" s="10">
        <f t="shared" si="48"/>
        <v>18.2</v>
      </c>
      <c r="E813" s="9" t="e">
        <f t="shared" si="49"/>
        <v>#VALUE!</v>
      </c>
      <c r="F813" s="8" t="e">
        <f t="shared" si="50"/>
        <v>#VALUE!</v>
      </c>
      <c r="G813" s="8">
        <f t="shared" si="51"/>
        <v>69.8</v>
      </c>
      <c r="H813" s="7" t="s">
        <v>645</v>
      </c>
      <c r="I813" s="5">
        <v>3.49</v>
      </c>
      <c r="J813" s="6">
        <v>18.2</v>
      </c>
      <c r="K813" s="5">
        <v>-2.71</v>
      </c>
      <c r="L813" s="15" t="s">
        <v>27</v>
      </c>
      <c r="M813" s="13">
        <v>0</v>
      </c>
      <c r="N813" s="15" t="s">
        <v>27</v>
      </c>
      <c r="P813" s="14">
        <v>-0.378</v>
      </c>
      <c r="Q813" s="14">
        <v>0.05</v>
      </c>
      <c r="S813" s="4" t="s">
        <v>2</v>
      </c>
    </row>
    <row r="814" spans="1:19" ht="60" x14ac:dyDescent="0.15">
      <c r="A814" s="1" t="s">
        <v>644</v>
      </c>
      <c r="B814" s="12" t="s">
        <v>5</v>
      </c>
      <c r="C814" s="11" t="s">
        <v>643</v>
      </c>
      <c r="D814" s="10">
        <f t="shared" si="48"/>
        <v>18.2</v>
      </c>
      <c r="E814" s="9">
        <f t="shared" si="49"/>
        <v>9.9358974358974367E-2</v>
      </c>
      <c r="F814" s="8">
        <f t="shared" si="50"/>
        <v>11.741935483870966</v>
      </c>
      <c r="G814" s="8" t="e">
        <f t="shared" si="51"/>
        <v>#VALUE!</v>
      </c>
      <c r="H814" s="7" t="s">
        <v>642</v>
      </c>
      <c r="I814" s="5">
        <v>1.91</v>
      </c>
      <c r="J814" s="6">
        <v>18.2</v>
      </c>
      <c r="K814" s="5">
        <v>-2.5299999999999998</v>
      </c>
      <c r="L814" s="5">
        <v>1.55</v>
      </c>
      <c r="M814" s="6">
        <v>11.7</v>
      </c>
      <c r="N814" s="6">
        <v>15.6</v>
      </c>
      <c r="P814" s="5">
        <v>-4.32</v>
      </c>
      <c r="Q814" s="15" t="s">
        <v>27</v>
      </c>
      <c r="S814" s="4" t="s">
        <v>2</v>
      </c>
    </row>
    <row r="815" spans="1:19" ht="36" x14ac:dyDescent="0.15">
      <c r="A815" s="1" t="s">
        <v>641</v>
      </c>
      <c r="B815" s="12" t="s">
        <v>5</v>
      </c>
      <c r="C815" s="11" t="s">
        <v>640</v>
      </c>
      <c r="D815" s="10">
        <f t="shared" si="48"/>
        <v>17.600000000000001</v>
      </c>
      <c r="E815" s="9" t="e">
        <f t="shared" si="49"/>
        <v>#VALUE!</v>
      </c>
      <c r="F815" s="8" t="e">
        <f t="shared" si="50"/>
        <v>#VALUE!</v>
      </c>
      <c r="G815" s="8">
        <f t="shared" si="51"/>
        <v>-1.8610421836228286</v>
      </c>
      <c r="H815" s="7" t="s">
        <v>639</v>
      </c>
      <c r="I815" s="14">
        <v>0.75</v>
      </c>
      <c r="J815" s="6">
        <v>17.600000000000001</v>
      </c>
      <c r="K815" s="15" t="s">
        <v>27</v>
      </c>
      <c r="L815" s="15" t="s">
        <v>27</v>
      </c>
      <c r="M815" s="14">
        <v>0.92800000000000005</v>
      </c>
      <c r="N815" s="5">
        <v>1.73</v>
      </c>
      <c r="P815" s="14">
        <v>-0.34599999999999997</v>
      </c>
      <c r="Q815" s="14">
        <v>-0.40300000000000002</v>
      </c>
      <c r="S815" s="4" t="s">
        <v>2</v>
      </c>
    </row>
    <row r="816" spans="1:19" ht="60" x14ac:dyDescent="0.15">
      <c r="A816" s="1" t="s">
        <v>638</v>
      </c>
      <c r="B816" s="12" t="s">
        <v>5</v>
      </c>
      <c r="C816" s="11" t="s">
        <v>637</v>
      </c>
      <c r="D816" s="10">
        <f t="shared" si="48"/>
        <v>17.5</v>
      </c>
      <c r="E816" s="9" t="e">
        <f t="shared" si="49"/>
        <v>#VALUE!</v>
      </c>
      <c r="F816" s="8" t="e">
        <f t="shared" si="50"/>
        <v>#VALUE!</v>
      </c>
      <c r="G816" s="8">
        <f t="shared" si="51"/>
        <v>-4.5353535353535355</v>
      </c>
      <c r="H816" s="7" t="s">
        <v>636</v>
      </c>
      <c r="I816" s="5">
        <v>4.49</v>
      </c>
      <c r="J816" s="6">
        <v>17.5</v>
      </c>
      <c r="K816" s="5">
        <v>-9.5299999999999994</v>
      </c>
      <c r="L816" s="15" t="s">
        <v>27</v>
      </c>
      <c r="M816" s="6">
        <v>14.7</v>
      </c>
      <c r="N816" s="6">
        <v>19.3</v>
      </c>
      <c r="P816" s="5">
        <v>-5.24</v>
      </c>
      <c r="Q816" s="14">
        <v>-0.99</v>
      </c>
      <c r="S816" s="4" t="s">
        <v>2</v>
      </c>
    </row>
    <row r="817" spans="1:19" ht="36" x14ac:dyDescent="0.15">
      <c r="A817" s="1" t="s">
        <v>635</v>
      </c>
      <c r="B817" s="12" t="s">
        <v>5</v>
      </c>
      <c r="C817" s="11" t="s">
        <v>634</v>
      </c>
      <c r="D817" s="10">
        <f t="shared" si="48"/>
        <v>17.2</v>
      </c>
      <c r="E817" s="9" t="e">
        <f t="shared" si="49"/>
        <v>#VALUE!</v>
      </c>
      <c r="F817" s="8" t="e">
        <f t="shared" si="50"/>
        <v>#VALUE!</v>
      </c>
      <c r="G817" s="8">
        <f t="shared" si="51"/>
        <v>-1.4129554655870444</v>
      </c>
      <c r="H817" s="7" t="s">
        <v>633</v>
      </c>
      <c r="I817" s="5">
        <v>3.49</v>
      </c>
      <c r="J817" s="6">
        <v>17.2</v>
      </c>
      <c r="K817" s="6">
        <v>-20</v>
      </c>
      <c r="L817" s="15" t="s">
        <v>27</v>
      </c>
      <c r="M817" s="15" t="s">
        <v>27</v>
      </c>
      <c r="N817" s="14">
        <v>0.63300000000000001</v>
      </c>
      <c r="P817" s="5">
        <v>-4.38</v>
      </c>
      <c r="Q817" s="5">
        <v>-2.4700000000000002</v>
      </c>
      <c r="S817" s="4" t="s">
        <v>2</v>
      </c>
    </row>
    <row r="818" spans="1:19" ht="60" x14ac:dyDescent="0.15">
      <c r="A818" s="1" t="s">
        <v>632</v>
      </c>
      <c r="B818" s="12" t="s">
        <v>5</v>
      </c>
      <c r="C818" s="11" t="s">
        <v>631</v>
      </c>
      <c r="D818" s="10">
        <f t="shared" si="48"/>
        <v>17</v>
      </c>
      <c r="E818" s="9">
        <f t="shared" si="49"/>
        <v>3.5670731707317077E-2</v>
      </c>
      <c r="F818" s="8">
        <f t="shared" si="50"/>
        <v>14.529914529914532</v>
      </c>
      <c r="G818" s="8">
        <f t="shared" si="51"/>
        <v>-1.1333333333333335</v>
      </c>
      <c r="H818" s="7" t="s">
        <v>630</v>
      </c>
      <c r="I818" s="5">
        <v>1.36</v>
      </c>
      <c r="J818" s="6">
        <v>17</v>
      </c>
      <c r="K818" s="5">
        <v>-1.08</v>
      </c>
      <c r="L818" s="5">
        <v>1.17</v>
      </c>
      <c r="M818" s="6">
        <v>31</v>
      </c>
      <c r="N818" s="6">
        <v>32.799999999999997</v>
      </c>
      <c r="P818" s="5">
        <v>-2.56</v>
      </c>
      <c r="Q818" s="5">
        <v>-1.2</v>
      </c>
      <c r="S818" s="4" t="s">
        <v>2</v>
      </c>
    </row>
    <row r="819" spans="1:19" ht="72" x14ac:dyDescent="0.15">
      <c r="A819" s="1" t="s">
        <v>629</v>
      </c>
      <c r="B819" s="12" t="s">
        <v>9</v>
      </c>
      <c r="C819" s="11" t="s">
        <v>628</v>
      </c>
      <c r="D819" s="10">
        <f t="shared" si="48"/>
        <v>16.7</v>
      </c>
      <c r="E819" s="9" t="e">
        <f t="shared" si="49"/>
        <v>#VALUE!</v>
      </c>
      <c r="F819" s="8" t="e">
        <f t="shared" si="50"/>
        <v>#VALUE!</v>
      </c>
      <c r="G819" s="8">
        <f t="shared" si="51"/>
        <v>10.153846153846153</v>
      </c>
      <c r="H819" s="7" t="s">
        <v>627</v>
      </c>
      <c r="I819" s="5">
        <v>1.98</v>
      </c>
      <c r="J819" s="6">
        <v>16.7</v>
      </c>
      <c r="K819" s="6">
        <v>-12.4</v>
      </c>
      <c r="L819" s="15" t="s">
        <v>27</v>
      </c>
      <c r="M819" s="5">
        <v>2.4</v>
      </c>
      <c r="N819" s="6">
        <v>18.3</v>
      </c>
      <c r="P819" s="5">
        <v>-1.1299999999999999</v>
      </c>
      <c r="Q819" s="14">
        <v>0.19500000000000001</v>
      </c>
      <c r="S819" s="4" t="s">
        <v>2</v>
      </c>
    </row>
    <row r="820" spans="1:19" ht="48" x14ac:dyDescent="0.15">
      <c r="A820" s="1" t="s">
        <v>626</v>
      </c>
      <c r="B820" s="12" t="s">
        <v>5</v>
      </c>
      <c r="C820" s="11" t="s">
        <v>625</v>
      </c>
      <c r="D820" s="10">
        <f t="shared" si="48"/>
        <v>16.600000000000001</v>
      </c>
      <c r="E820" s="9" t="e">
        <f t="shared" si="49"/>
        <v>#VALUE!</v>
      </c>
      <c r="F820" s="8" t="e">
        <f t="shared" si="50"/>
        <v>#VALUE!</v>
      </c>
      <c r="G820" s="8">
        <f t="shared" si="51"/>
        <v>-0.6072727272727273</v>
      </c>
      <c r="H820" s="7" t="s">
        <v>624</v>
      </c>
      <c r="I820" s="14">
        <v>0.66800000000000004</v>
      </c>
      <c r="J820" s="6">
        <v>16.600000000000001</v>
      </c>
      <c r="K820" s="6">
        <v>-20.2</v>
      </c>
      <c r="L820" s="15" t="s">
        <v>27</v>
      </c>
      <c r="M820" s="14">
        <v>0.20799999999999999</v>
      </c>
      <c r="N820" s="14">
        <v>0.19500000000000001</v>
      </c>
      <c r="P820" s="5">
        <v>-1.36</v>
      </c>
      <c r="Q820" s="5">
        <v>-1.1000000000000001</v>
      </c>
      <c r="S820" s="4" t="s">
        <v>2</v>
      </c>
    </row>
    <row r="821" spans="1:19" ht="36" x14ac:dyDescent="0.15">
      <c r="A821" s="1" t="s">
        <v>623</v>
      </c>
      <c r="B821" s="12" t="s">
        <v>5</v>
      </c>
      <c r="C821" s="11" t="s">
        <v>622</v>
      </c>
      <c r="D821" s="10">
        <f t="shared" si="48"/>
        <v>16.399999999999999</v>
      </c>
      <c r="E821" s="9" t="e">
        <f t="shared" si="49"/>
        <v>#VALUE!</v>
      </c>
      <c r="F821" s="8" t="e">
        <f t="shared" si="50"/>
        <v>#VALUE!</v>
      </c>
      <c r="G821" s="8">
        <f t="shared" si="51"/>
        <v>1.0817679558011049</v>
      </c>
      <c r="H821" s="7" t="s">
        <v>621</v>
      </c>
      <c r="I821" s="14">
        <v>0.97899999999999998</v>
      </c>
      <c r="J821" s="6">
        <v>16.399999999999999</v>
      </c>
      <c r="K821" s="6">
        <v>-41.1</v>
      </c>
      <c r="L821" s="15" t="s">
        <v>27</v>
      </c>
      <c r="M821" s="13">
        <v>0</v>
      </c>
      <c r="N821" s="6">
        <v>28.1</v>
      </c>
      <c r="P821" s="5">
        <v>-4.78</v>
      </c>
      <c r="Q821" s="14">
        <v>0.90500000000000003</v>
      </c>
      <c r="S821" s="4" t="s">
        <v>2</v>
      </c>
    </row>
    <row r="822" spans="1:19" ht="72" x14ac:dyDescent="0.15">
      <c r="A822" s="1" t="s">
        <v>620</v>
      </c>
      <c r="B822" s="12" t="s">
        <v>5</v>
      </c>
      <c r="C822" s="11" t="s">
        <v>619</v>
      </c>
      <c r="D822" s="10">
        <f t="shared" si="48"/>
        <v>16.2</v>
      </c>
      <c r="E822" s="9" t="e">
        <f t="shared" si="49"/>
        <v>#DIV/0!</v>
      </c>
      <c r="F822" s="8">
        <f t="shared" si="50"/>
        <v>-0.22406639004149378</v>
      </c>
      <c r="G822" s="8">
        <f t="shared" si="51"/>
        <v>-0.58471337579617833</v>
      </c>
      <c r="H822" s="7" t="s">
        <v>618</v>
      </c>
      <c r="I822" s="14">
        <v>0.91800000000000004</v>
      </c>
      <c r="J822" s="6">
        <v>16.2</v>
      </c>
      <c r="K822" s="6">
        <v>-69.900000000000006</v>
      </c>
      <c r="L822" s="6">
        <v>-72.3</v>
      </c>
      <c r="M822" s="13">
        <v>0</v>
      </c>
      <c r="N822" s="13">
        <v>0</v>
      </c>
      <c r="P822" s="5">
        <v>-1.62</v>
      </c>
      <c r="Q822" s="5">
        <v>-1.57</v>
      </c>
      <c r="S822" s="4" t="s">
        <v>2</v>
      </c>
    </row>
    <row r="823" spans="1:19" ht="36" x14ac:dyDescent="0.15">
      <c r="A823" s="1" t="s">
        <v>617</v>
      </c>
      <c r="B823" s="12" t="s">
        <v>5</v>
      </c>
      <c r="C823" s="11" t="s">
        <v>616</v>
      </c>
      <c r="D823" s="10">
        <f t="shared" si="48"/>
        <v>15.8</v>
      </c>
      <c r="E823" s="9" t="e">
        <f t="shared" si="49"/>
        <v>#VALUE!</v>
      </c>
      <c r="F823" s="8" t="e">
        <f t="shared" si="50"/>
        <v>#VALUE!</v>
      </c>
      <c r="G823" s="8">
        <f t="shared" si="51"/>
        <v>267.25</v>
      </c>
      <c r="H823" s="7" t="s">
        <v>615</v>
      </c>
      <c r="I823" s="5">
        <v>10.69</v>
      </c>
      <c r="J823" s="6">
        <v>15.8</v>
      </c>
      <c r="K823" s="15" t="s">
        <v>27</v>
      </c>
      <c r="L823" s="15" t="s">
        <v>27</v>
      </c>
      <c r="M823" s="6">
        <v>14.4</v>
      </c>
      <c r="N823" s="6">
        <v>22.9</v>
      </c>
      <c r="P823" s="5">
        <v>-1.88</v>
      </c>
      <c r="Q823" s="14">
        <v>0.04</v>
      </c>
      <c r="S823" s="4" t="s">
        <v>2</v>
      </c>
    </row>
    <row r="824" spans="1:19" ht="72" x14ac:dyDescent="0.15">
      <c r="A824" s="1" t="s">
        <v>614</v>
      </c>
      <c r="B824" s="12" t="s">
        <v>5</v>
      </c>
      <c r="C824" s="11" t="s">
        <v>613</v>
      </c>
      <c r="D824" s="10">
        <f t="shared" si="48"/>
        <v>15.8</v>
      </c>
      <c r="E824" s="9">
        <f t="shared" si="49"/>
        <v>-0.13823529411764707</v>
      </c>
      <c r="F824" s="8">
        <f t="shared" si="50"/>
        <v>-1.9774718397997497</v>
      </c>
      <c r="G824" s="8">
        <f t="shared" si="51"/>
        <v>-2.2619047619047619</v>
      </c>
      <c r="H824" s="7" t="s">
        <v>612</v>
      </c>
      <c r="I824" s="5">
        <v>2.09</v>
      </c>
      <c r="J824" s="6">
        <v>15.8</v>
      </c>
      <c r="K824" s="5">
        <v>6.03</v>
      </c>
      <c r="L824" s="5">
        <v>-7.99</v>
      </c>
      <c r="M824" s="6">
        <v>63.7</v>
      </c>
      <c r="N824" s="6">
        <v>57.8</v>
      </c>
      <c r="P824" s="5">
        <v>-1.95</v>
      </c>
      <c r="Q824" s="14">
        <v>-0.92400000000000004</v>
      </c>
      <c r="S824" s="4" t="s">
        <v>2</v>
      </c>
    </row>
    <row r="825" spans="1:19" ht="60" x14ac:dyDescent="0.15">
      <c r="A825" s="1" t="s">
        <v>611</v>
      </c>
      <c r="B825" s="12" t="s">
        <v>5</v>
      </c>
      <c r="C825" s="11" t="s">
        <v>610</v>
      </c>
      <c r="D825" s="10">
        <f t="shared" si="48"/>
        <v>15.7</v>
      </c>
      <c r="E825" s="9" t="e">
        <f t="shared" si="49"/>
        <v>#VALUE!</v>
      </c>
      <c r="F825" s="8" t="e">
        <f t="shared" si="50"/>
        <v>#VALUE!</v>
      </c>
      <c r="G825" s="8">
        <f t="shared" si="51"/>
        <v>-0.46441495778045844</v>
      </c>
      <c r="H825" s="7" t="s">
        <v>609</v>
      </c>
      <c r="I825" s="5">
        <v>3.85</v>
      </c>
      <c r="J825" s="6">
        <v>15.7</v>
      </c>
      <c r="K825" s="6">
        <v>-31.9</v>
      </c>
      <c r="L825" s="15" t="s">
        <v>27</v>
      </c>
      <c r="M825" s="14">
        <v>0.6</v>
      </c>
      <c r="N825" s="5">
        <v>1.05</v>
      </c>
      <c r="P825" s="6">
        <v>-22.9</v>
      </c>
      <c r="Q825" s="5">
        <v>-8.2899999999999991</v>
      </c>
      <c r="S825" s="4" t="s">
        <v>2</v>
      </c>
    </row>
    <row r="826" spans="1:19" ht="36" x14ac:dyDescent="0.15">
      <c r="A826" s="1" t="s">
        <v>608</v>
      </c>
      <c r="B826" s="12" t="s">
        <v>143</v>
      </c>
      <c r="C826" s="11" t="s">
        <v>607</v>
      </c>
      <c r="D826" s="10">
        <f t="shared" si="48"/>
        <v>15.4</v>
      </c>
      <c r="E826" s="9" t="e">
        <f t="shared" si="49"/>
        <v>#VALUE!</v>
      </c>
      <c r="F826" s="8" t="e">
        <f t="shared" si="50"/>
        <v>#VALUE!</v>
      </c>
      <c r="G826" s="8" t="e">
        <f t="shared" si="51"/>
        <v>#VALUE!</v>
      </c>
      <c r="H826" s="7" t="s">
        <v>606</v>
      </c>
      <c r="I826" s="5">
        <v>1.47</v>
      </c>
      <c r="J826" s="6">
        <v>15.4</v>
      </c>
      <c r="K826" s="5">
        <v>-8.64</v>
      </c>
      <c r="L826" s="15" t="s">
        <v>27</v>
      </c>
      <c r="M826" s="14">
        <v>0.78300000000000003</v>
      </c>
      <c r="N826" s="15" t="s">
        <v>27</v>
      </c>
      <c r="P826" s="5">
        <v>-2.2799999999999998</v>
      </c>
      <c r="Q826" s="15" t="s">
        <v>27</v>
      </c>
      <c r="S826" s="4" t="s">
        <v>2</v>
      </c>
    </row>
    <row r="827" spans="1:19" ht="72" x14ac:dyDescent="0.15">
      <c r="A827" s="1" t="s">
        <v>605</v>
      </c>
      <c r="B827" s="12" t="s">
        <v>604</v>
      </c>
      <c r="C827" s="11" t="s">
        <v>603</v>
      </c>
      <c r="D827" s="10">
        <f t="shared" si="48"/>
        <v>15.1</v>
      </c>
      <c r="E827" s="9" t="e">
        <f t="shared" si="49"/>
        <v>#VALUE!</v>
      </c>
      <c r="F827" s="8" t="e">
        <f t="shared" si="50"/>
        <v>#VALUE!</v>
      </c>
      <c r="G827" s="8" t="e">
        <f t="shared" si="51"/>
        <v>#VALUE!</v>
      </c>
      <c r="H827" s="7" t="s">
        <v>602</v>
      </c>
      <c r="I827" s="5">
        <v>1.22</v>
      </c>
      <c r="J827" s="6">
        <v>15.1</v>
      </c>
      <c r="K827" s="6">
        <v>-24.8</v>
      </c>
      <c r="L827" s="15" t="s">
        <v>27</v>
      </c>
      <c r="M827" s="14">
        <v>0.91700000000000004</v>
      </c>
      <c r="N827" s="15" t="s">
        <v>27</v>
      </c>
      <c r="P827" s="5">
        <v>-1.04</v>
      </c>
      <c r="Q827" s="15" t="s">
        <v>27</v>
      </c>
      <c r="S827" s="4" t="s">
        <v>2</v>
      </c>
    </row>
    <row r="828" spans="1:19" ht="60" x14ac:dyDescent="0.15">
      <c r="A828" s="1" t="s">
        <v>601</v>
      </c>
      <c r="B828" s="12" t="s">
        <v>5</v>
      </c>
      <c r="C828" s="11" t="s">
        <v>600</v>
      </c>
      <c r="D828" s="10">
        <f t="shared" si="48"/>
        <v>15</v>
      </c>
      <c r="E828" s="9" t="e">
        <f t="shared" si="49"/>
        <v>#DIV/0!</v>
      </c>
      <c r="F828" s="8">
        <f t="shared" si="50"/>
        <v>-0.42372881355932207</v>
      </c>
      <c r="G828" s="8">
        <f t="shared" si="51"/>
        <v>-0.27643312101910827</v>
      </c>
      <c r="H828" s="7" t="s">
        <v>599</v>
      </c>
      <c r="I828" s="14">
        <v>0.434</v>
      </c>
      <c r="J828" s="6">
        <v>15</v>
      </c>
      <c r="K828" s="6">
        <v>-24.1</v>
      </c>
      <c r="L828" s="6">
        <v>-35.4</v>
      </c>
      <c r="M828" s="15" t="s">
        <v>27</v>
      </c>
      <c r="N828" s="13">
        <v>0</v>
      </c>
      <c r="P828" s="5">
        <v>-3.05</v>
      </c>
      <c r="Q828" s="5">
        <v>-1.57</v>
      </c>
      <c r="S828" s="4" t="s">
        <v>2</v>
      </c>
    </row>
    <row r="829" spans="1:19" ht="72" x14ac:dyDescent="0.15">
      <c r="A829" s="1" t="s">
        <v>598</v>
      </c>
      <c r="B829" s="12" t="s">
        <v>5</v>
      </c>
      <c r="C829" s="11" t="s">
        <v>597</v>
      </c>
      <c r="D829" s="10">
        <f t="shared" si="48"/>
        <v>15</v>
      </c>
      <c r="E829" s="9" t="e">
        <f t="shared" si="49"/>
        <v>#VALUE!</v>
      </c>
      <c r="F829" s="8" t="e">
        <f t="shared" si="50"/>
        <v>#VALUE!</v>
      </c>
      <c r="G829" s="8">
        <f t="shared" si="51"/>
        <v>-0.81333333333333335</v>
      </c>
      <c r="H829" s="7" t="s">
        <v>596</v>
      </c>
      <c r="I829" s="5">
        <v>5.49</v>
      </c>
      <c r="J829" s="6">
        <v>15</v>
      </c>
      <c r="K829" s="5">
        <v>-9.3000000000000007</v>
      </c>
      <c r="L829" s="15" t="s">
        <v>27</v>
      </c>
      <c r="M829" s="13">
        <v>0</v>
      </c>
      <c r="N829" s="13">
        <v>0</v>
      </c>
      <c r="P829" s="6">
        <v>-11.9</v>
      </c>
      <c r="Q829" s="5">
        <v>-6.75</v>
      </c>
      <c r="S829" s="4" t="s">
        <v>2</v>
      </c>
    </row>
    <row r="830" spans="1:19" ht="36" x14ac:dyDescent="0.15">
      <c r="A830" s="1" t="s">
        <v>595</v>
      </c>
      <c r="B830" s="12" t="s">
        <v>5</v>
      </c>
      <c r="C830" s="11" t="s">
        <v>594</v>
      </c>
      <c r="D830" s="10">
        <f t="shared" si="48"/>
        <v>14.7</v>
      </c>
      <c r="E830" s="9" t="e">
        <f t="shared" si="49"/>
        <v>#VALUE!</v>
      </c>
      <c r="F830" s="8" t="e">
        <f t="shared" si="50"/>
        <v>#VALUE!</v>
      </c>
      <c r="G830" s="8" t="e">
        <f t="shared" si="51"/>
        <v>#VALUE!</v>
      </c>
      <c r="H830" s="7" t="s">
        <v>593</v>
      </c>
      <c r="I830" s="14">
        <v>0.50700000000000001</v>
      </c>
      <c r="J830" s="6">
        <v>14.7</v>
      </c>
      <c r="K830" s="13">
        <v>0</v>
      </c>
      <c r="L830" s="15" t="s">
        <v>27</v>
      </c>
      <c r="M830" s="13">
        <v>0</v>
      </c>
      <c r="N830" s="15" t="s">
        <v>27</v>
      </c>
      <c r="P830" s="14">
        <v>-1.7999999999999999E-2</v>
      </c>
      <c r="Q830" s="15" t="s">
        <v>27</v>
      </c>
      <c r="S830" s="4" t="s">
        <v>2</v>
      </c>
    </row>
    <row r="831" spans="1:19" ht="48" x14ac:dyDescent="0.15">
      <c r="A831" s="1" t="s">
        <v>592</v>
      </c>
      <c r="B831" s="12" t="s">
        <v>5</v>
      </c>
      <c r="C831" s="11" t="s">
        <v>591</v>
      </c>
      <c r="D831" s="10">
        <f t="shared" si="48"/>
        <v>14.5</v>
      </c>
      <c r="E831" s="9" t="e">
        <f t="shared" si="49"/>
        <v>#VALUE!</v>
      </c>
      <c r="F831" s="8" t="e">
        <f t="shared" si="50"/>
        <v>#VALUE!</v>
      </c>
      <c r="G831" s="8">
        <f t="shared" si="51"/>
        <v>-2.5116279069767442</v>
      </c>
      <c r="H831" s="7" t="s">
        <v>590</v>
      </c>
      <c r="I831" s="5">
        <v>1.08</v>
      </c>
      <c r="J831" s="6">
        <v>14.5</v>
      </c>
      <c r="K831" s="5">
        <v>-8.83</v>
      </c>
      <c r="L831" s="15" t="s">
        <v>27</v>
      </c>
      <c r="M831" s="14">
        <v>0.157</v>
      </c>
      <c r="N831" s="14">
        <v>0.5</v>
      </c>
      <c r="P831" s="14">
        <v>-0.59899999999999998</v>
      </c>
      <c r="Q831" s="14">
        <v>-0.43</v>
      </c>
      <c r="S831" s="4" t="s">
        <v>2</v>
      </c>
    </row>
    <row r="832" spans="1:19" ht="36" x14ac:dyDescent="0.15">
      <c r="A832" s="1" t="s">
        <v>589</v>
      </c>
      <c r="B832" s="12" t="s">
        <v>16</v>
      </c>
      <c r="C832" s="11" t="s">
        <v>588</v>
      </c>
      <c r="D832" s="10">
        <f t="shared" si="48"/>
        <v>12.7</v>
      </c>
      <c r="E832" s="9" t="e">
        <f t="shared" si="49"/>
        <v>#VALUE!</v>
      </c>
      <c r="F832" s="8" t="e">
        <f t="shared" si="50"/>
        <v>#VALUE!</v>
      </c>
      <c r="G832" s="8">
        <f t="shared" si="51"/>
        <v>-3.9466666666666668</v>
      </c>
      <c r="H832" s="7" t="s">
        <v>587</v>
      </c>
      <c r="I832" s="5">
        <v>2.96</v>
      </c>
      <c r="J832" s="6">
        <v>12.7</v>
      </c>
      <c r="K832" s="6">
        <v>-36.1</v>
      </c>
      <c r="L832" s="15" t="s">
        <v>27</v>
      </c>
      <c r="M832" s="14">
        <v>9.5000000000000001E-2</v>
      </c>
      <c r="N832" s="14">
        <v>0.28000000000000003</v>
      </c>
      <c r="P832" s="14">
        <v>-0.747</v>
      </c>
      <c r="Q832" s="14">
        <v>-0.75</v>
      </c>
      <c r="S832" s="4" t="s">
        <v>2</v>
      </c>
    </row>
    <row r="833" spans="1:19" ht="72" x14ac:dyDescent="0.15">
      <c r="A833" s="1" t="s">
        <v>586</v>
      </c>
      <c r="B833" s="12" t="s">
        <v>5</v>
      </c>
      <c r="C833" s="11" t="s">
        <v>585</v>
      </c>
      <c r="D833" s="10">
        <f t="shared" si="48"/>
        <v>12.4</v>
      </c>
      <c r="E833" s="9" t="e">
        <f t="shared" si="49"/>
        <v>#VALUE!</v>
      </c>
      <c r="F833" s="8" t="e">
        <f t="shared" si="50"/>
        <v>#VALUE!</v>
      </c>
      <c r="G833" s="8">
        <f t="shared" si="51"/>
        <v>-0.65094339622641506</v>
      </c>
      <c r="H833" s="7" t="s">
        <v>584</v>
      </c>
      <c r="I833" s="5">
        <v>1.38</v>
      </c>
      <c r="J833" s="6">
        <v>12.4</v>
      </c>
      <c r="K833" s="6">
        <v>-30.1</v>
      </c>
      <c r="L833" s="15" t="s">
        <v>27</v>
      </c>
      <c r="M833" s="5">
        <v>5.8</v>
      </c>
      <c r="N833" s="6">
        <v>13.3</v>
      </c>
      <c r="P833" s="5">
        <v>-7.25</v>
      </c>
      <c r="Q833" s="5">
        <v>-2.12</v>
      </c>
      <c r="S833" s="4" t="s">
        <v>2</v>
      </c>
    </row>
    <row r="834" spans="1:19" ht="60" x14ac:dyDescent="0.15">
      <c r="A834" s="1" t="s">
        <v>583</v>
      </c>
      <c r="B834" s="12" t="s">
        <v>5</v>
      </c>
      <c r="C834" s="11" t="s">
        <v>582</v>
      </c>
      <c r="D834" s="10">
        <f t="shared" si="48"/>
        <v>12.4</v>
      </c>
      <c r="E834" s="9" t="e">
        <f t="shared" si="49"/>
        <v>#VALUE!</v>
      </c>
      <c r="F834" s="8" t="e">
        <f t="shared" si="50"/>
        <v>#VALUE!</v>
      </c>
      <c r="G834" s="8" t="e">
        <f t="shared" si="51"/>
        <v>#VALUE!</v>
      </c>
      <c r="H834" s="7" t="s">
        <v>581</v>
      </c>
      <c r="I834" s="5">
        <v>4.71</v>
      </c>
      <c r="J834" s="6">
        <v>12.4</v>
      </c>
      <c r="K834" s="5">
        <v>-6.13</v>
      </c>
      <c r="L834" s="15" t="s">
        <v>27</v>
      </c>
      <c r="M834" s="14">
        <v>3.0000000000000001E-3</v>
      </c>
      <c r="N834" s="15" t="s">
        <v>27</v>
      </c>
      <c r="P834" s="5">
        <v>-1.7</v>
      </c>
      <c r="Q834" s="15" t="s">
        <v>27</v>
      </c>
      <c r="S834" s="4" t="s">
        <v>2</v>
      </c>
    </row>
    <row r="835" spans="1:19" ht="72" x14ac:dyDescent="0.15">
      <c r="A835" s="1" t="s">
        <v>580</v>
      </c>
      <c r="B835" s="12" t="s">
        <v>16</v>
      </c>
      <c r="C835" s="11" t="s">
        <v>579</v>
      </c>
      <c r="D835" s="10">
        <f t="shared" si="48"/>
        <v>12.2</v>
      </c>
      <c r="E835" s="9" t="e">
        <f t="shared" si="49"/>
        <v>#VALUE!</v>
      </c>
      <c r="F835" s="8" t="e">
        <f t="shared" si="50"/>
        <v>#VALUE!</v>
      </c>
      <c r="G835" s="8">
        <f t="shared" si="51"/>
        <v>-0.54644808743169393</v>
      </c>
      <c r="H835" s="7" t="s">
        <v>578</v>
      </c>
      <c r="I835" s="5">
        <v>3</v>
      </c>
      <c r="J835" s="6">
        <v>12.2</v>
      </c>
      <c r="K835" s="6">
        <v>-10.3</v>
      </c>
      <c r="L835" s="15" t="s">
        <v>27</v>
      </c>
      <c r="M835" s="14">
        <v>0.42199999999999999</v>
      </c>
      <c r="N835" s="13">
        <v>0</v>
      </c>
      <c r="P835" s="6">
        <v>-14.7</v>
      </c>
      <c r="Q835" s="5">
        <v>-5.49</v>
      </c>
      <c r="S835" s="4" t="s">
        <v>2</v>
      </c>
    </row>
    <row r="836" spans="1:19" ht="48" x14ac:dyDescent="0.15">
      <c r="A836" s="1" t="s">
        <v>577</v>
      </c>
      <c r="B836" s="12" t="s">
        <v>5</v>
      </c>
      <c r="C836" s="11" t="s">
        <v>576</v>
      </c>
      <c r="D836" s="10">
        <f t="shared" si="48"/>
        <v>11.9</v>
      </c>
      <c r="E836" s="9" t="e">
        <f t="shared" si="49"/>
        <v>#VALUE!</v>
      </c>
      <c r="F836" s="8" t="e">
        <f t="shared" si="50"/>
        <v>#VALUE!</v>
      </c>
      <c r="G836" s="8" t="e">
        <f t="shared" si="51"/>
        <v>#VALUE!</v>
      </c>
      <c r="H836" s="7" t="s">
        <v>575</v>
      </c>
      <c r="I836" s="14">
        <v>0.106</v>
      </c>
      <c r="J836" s="6">
        <v>11.9</v>
      </c>
      <c r="K836" s="15" t="s">
        <v>27</v>
      </c>
      <c r="L836" s="15" t="s">
        <v>27</v>
      </c>
      <c r="M836" s="14">
        <v>2E-3</v>
      </c>
      <c r="N836" s="15" t="s">
        <v>27</v>
      </c>
      <c r="P836" s="14">
        <v>-0.41399999999999998</v>
      </c>
      <c r="Q836" s="15" t="s">
        <v>27</v>
      </c>
      <c r="S836" s="4" t="s">
        <v>2</v>
      </c>
    </row>
    <row r="837" spans="1:19" ht="96" x14ac:dyDescent="0.15">
      <c r="A837" s="1" t="s">
        <v>574</v>
      </c>
      <c r="B837" s="12" t="s">
        <v>5</v>
      </c>
      <c r="C837" s="11" t="s">
        <v>573</v>
      </c>
      <c r="D837" s="10">
        <f t="shared" si="48"/>
        <v>11.6</v>
      </c>
      <c r="E837" s="9" t="e">
        <f t="shared" si="49"/>
        <v>#DIV/0!</v>
      </c>
      <c r="F837" s="8">
        <f t="shared" si="50"/>
        <v>-1.8181818181818181</v>
      </c>
      <c r="G837" s="8">
        <f t="shared" si="51"/>
        <v>-2.3685714285714288</v>
      </c>
      <c r="H837" s="7" t="s">
        <v>572</v>
      </c>
      <c r="I837" s="14">
        <v>0.82899999999999996</v>
      </c>
      <c r="J837" s="6">
        <v>11.6</v>
      </c>
      <c r="K837" s="5">
        <v>-5.44</v>
      </c>
      <c r="L837" s="5">
        <v>-6.38</v>
      </c>
      <c r="M837" s="15" t="s">
        <v>27</v>
      </c>
      <c r="N837" s="13">
        <v>0</v>
      </c>
      <c r="P837" s="14">
        <v>-0.30599999999999999</v>
      </c>
      <c r="Q837" s="14">
        <v>-0.35</v>
      </c>
      <c r="S837" s="4" t="s">
        <v>2</v>
      </c>
    </row>
    <row r="838" spans="1:19" ht="60" x14ac:dyDescent="0.15">
      <c r="A838" s="1" t="s">
        <v>571</v>
      </c>
      <c r="B838" s="12" t="s">
        <v>5</v>
      </c>
      <c r="C838" s="11" t="s">
        <v>570</v>
      </c>
      <c r="D838" s="10">
        <f t="shared" si="48"/>
        <v>11.5</v>
      </c>
      <c r="E838" s="9" t="e">
        <f t="shared" si="49"/>
        <v>#VALUE!</v>
      </c>
      <c r="F838" s="8" t="e">
        <f t="shared" si="50"/>
        <v>#VALUE!</v>
      </c>
      <c r="G838" s="8" t="e">
        <f t="shared" si="51"/>
        <v>#VALUE!</v>
      </c>
      <c r="H838" s="7" t="s">
        <v>569</v>
      </c>
      <c r="I838" s="5">
        <v>2.96</v>
      </c>
      <c r="J838" s="6">
        <v>11.5</v>
      </c>
      <c r="K838" s="13">
        <v>0</v>
      </c>
      <c r="L838" s="15" t="s">
        <v>27</v>
      </c>
      <c r="M838" s="13">
        <v>0</v>
      </c>
      <c r="N838" s="15" t="s">
        <v>27</v>
      </c>
      <c r="P838" s="6">
        <v>-159.5</v>
      </c>
      <c r="Q838" s="15" t="s">
        <v>27</v>
      </c>
      <c r="S838" s="4" t="s">
        <v>2</v>
      </c>
    </row>
    <row r="839" spans="1:19" ht="12" x14ac:dyDescent="0.15">
      <c r="A839" s="1" t="s">
        <v>568</v>
      </c>
      <c r="B839" s="12" t="s">
        <v>78</v>
      </c>
      <c r="C839" s="11" t="s">
        <v>567</v>
      </c>
      <c r="D839" s="10">
        <f t="shared" si="48"/>
        <v>11.4</v>
      </c>
      <c r="E839" s="9" t="e">
        <f t="shared" si="49"/>
        <v>#VALUE!</v>
      </c>
      <c r="F839" s="8" t="e">
        <f t="shared" si="50"/>
        <v>#VALUE!</v>
      </c>
      <c r="G839" s="8" t="e">
        <f t="shared" si="51"/>
        <v>#VALUE!</v>
      </c>
      <c r="H839" s="7" t="s">
        <v>566</v>
      </c>
      <c r="I839" s="5">
        <v>1.98</v>
      </c>
      <c r="J839" s="6">
        <v>11.4</v>
      </c>
      <c r="K839" s="5">
        <v>-9.3000000000000007</v>
      </c>
      <c r="L839" s="15" t="s">
        <v>27</v>
      </c>
      <c r="M839" s="13">
        <v>0</v>
      </c>
      <c r="N839" s="15" t="s">
        <v>27</v>
      </c>
      <c r="P839" s="5">
        <v>-4.3</v>
      </c>
      <c r="Q839" s="15" t="s">
        <v>27</v>
      </c>
      <c r="S839" s="4" t="s">
        <v>2</v>
      </c>
    </row>
    <row r="840" spans="1:19" ht="24" x14ac:dyDescent="0.15">
      <c r="A840" s="1" t="s">
        <v>565</v>
      </c>
      <c r="B840" s="12" t="s">
        <v>5</v>
      </c>
      <c r="C840" s="11" t="s">
        <v>564</v>
      </c>
      <c r="D840" s="10">
        <f t="shared" si="48"/>
        <v>11.1</v>
      </c>
      <c r="E840" s="9" t="e">
        <f t="shared" si="49"/>
        <v>#VALUE!</v>
      </c>
      <c r="F840" s="8" t="e">
        <f t="shared" si="50"/>
        <v>#VALUE!</v>
      </c>
      <c r="G840" s="8" t="e">
        <f t="shared" si="51"/>
        <v>#VALUE!</v>
      </c>
      <c r="H840" s="7" t="s">
        <v>563</v>
      </c>
      <c r="I840" s="5">
        <v>1.07</v>
      </c>
      <c r="J840" s="6">
        <v>11.1</v>
      </c>
      <c r="K840" s="5">
        <v>-6.12</v>
      </c>
      <c r="L840" s="15" t="s">
        <v>27</v>
      </c>
      <c r="M840" s="13">
        <v>0</v>
      </c>
      <c r="N840" s="15" t="s">
        <v>27</v>
      </c>
      <c r="P840" s="6">
        <v>-21.2</v>
      </c>
      <c r="Q840" s="15" t="s">
        <v>27</v>
      </c>
      <c r="S840" s="4" t="s">
        <v>2</v>
      </c>
    </row>
    <row r="841" spans="1:19" ht="60" x14ac:dyDescent="0.15">
      <c r="A841" s="1" t="s">
        <v>562</v>
      </c>
      <c r="B841" s="12" t="s">
        <v>5</v>
      </c>
      <c r="C841" s="11" t="s">
        <v>561</v>
      </c>
      <c r="D841" s="10">
        <f t="shared" si="48"/>
        <v>11.1</v>
      </c>
      <c r="E841" s="9" t="e">
        <f t="shared" si="49"/>
        <v>#VALUE!</v>
      </c>
      <c r="F841" s="8" t="e">
        <f t="shared" si="50"/>
        <v>#VALUE!</v>
      </c>
      <c r="G841" s="8">
        <f t="shared" si="51"/>
        <v>-1.126984126984127</v>
      </c>
      <c r="H841" s="7" t="s">
        <v>560</v>
      </c>
      <c r="I841" s="5">
        <v>1.42</v>
      </c>
      <c r="J841" s="6">
        <v>11.1</v>
      </c>
      <c r="K841" s="13">
        <v>0</v>
      </c>
      <c r="L841" s="15" t="s">
        <v>27</v>
      </c>
      <c r="M841" s="14">
        <v>0.05</v>
      </c>
      <c r="N841" s="13">
        <v>0</v>
      </c>
      <c r="P841" s="5">
        <v>-2.11</v>
      </c>
      <c r="Q841" s="5">
        <v>-1.26</v>
      </c>
      <c r="S841" s="4" t="s">
        <v>2</v>
      </c>
    </row>
    <row r="842" spans="1:19" ht="108" x14ac:dyDescent="0.15">
      <c r="A842" s="1" t="s">
        <v>559</v>
      </c>
      <c r="B842" s="12" t="s">
        <v>5</v>
      </c>
      <c r="C842" s="11" t="s">
        <v>558</v>
      </c>
      <c r="D842" s="10">
        <f t="shared" si="48"/>
        <v>11.1</v>
      </c>
      <c r="E842" s="9" t="e">
        <f t="shared" si="49"/>
        <v>#VALUE!</v>
      </c>
      <c r="F842" s="8" t="e">
        <f t="shared" si="50"/>
        <v>#VALUE!</v>
      </c>
      <c r="G842" s="8">
        <f t="shared" si="51"/>
        <v>-0.31469979296066253</v>
      </c>
      <c r="H842" s="7" t="s">
        <v>557</v>
      </c>
      <c r="I842" s="5">
        <v>1.52</v>
      </c>
      <c r="J842" s="6">
        <v>11.1</v>
      </c>
      <c r="K842" s="6">
        <v>-16.100000000000001</v>
      </c>
      <c r="L842" s="15" t="s">
        <v>27</v>
      </c>
      <c r="M842" s="6">
        <v>28.7</v>
      </c>
      <c r="N842" s="6">
        <v>37.799999999999997</v>
      </c>
      <c r="P842" s="6">
        <v>-11.8</v>
      </c>
      <c r="Q842" s="5">
        <v>-4.83</v>
      </c>
      <c r="S842" s="4" t="s">
        <v>2</v>
      </c>
    </row>
    <row r="843" spans="1:19" ht="72" x14ac:dyDescent="0.15">
      <c r="A843" s="1" t="s">
        <v>556</v>
      </c>
      <c r="B843" s="12" t="s">
        <v>5</v>
      </c>
      <c r="C843" s="11" t="s">
        <v>555</v>
      </c>
      <c r="D843" s="10">
        <f t="shared" si="48"/>
        <v>10.7</v>
      </c>
      <c r="E843" s="9" t="e">
        <f t="shared" si="49"/>
        <v>#VALUE!</v>
      </c>
      <c r="F843" s="8" t="e">
        <f t="shared" si="50"/>
        <v>#VALUE!</v>
      </c>
      <c r="G843" s="8">
        <f t="shared" si="51"/>
        <v>-1.0526315789473684</v>
      </c>
      <c r="H843" s="7" t="s">
        <v>554</v>
      </c>
      <c r="I843" s="14">
        <v>0.3</v>
      </c>
      <c r="J843" s="6">
        <v>10.7</v>
      </c>
      <c r="K843" s="6">
        <v>-13</v>
      </c>
      <c r="L843" s="15" t="s">
        <v>27</v>
      </c>
      <c r="M843" s="13">
        <v>0</v>
      </c>
      <c r="N843" s="13">
        <v>0</v>
      </c>
      <c r="P843" s="14">
        <v>-0.66300000000000003</v>
      </c>
      <c r="Q843" s="14">
        <v>-0.28499999999999998</v>
      </c>
      <c r="S843" s="4" t="s">
        <v>2</v>
      </c>
    </row>
    <row r="844" spans="1:19" ht="60" x14ac:dyDescent="0.15">
      <c r="A844" s="1" t="s">
        <v>553</v>
      </c>
      <c r="B844" s="12" t="s">
        <v>5</v>
      </c>
      <c r="C844" s="11" t="s">
        <v>552</v>
      </c>
      <c r="D844" s="10">
        <f t="shared" si="48"/>
        <v>10.199999999999999</v>
      </c>
      <c r="E844" s="9" t="e">
        <f t="shared" si="49"/>
        <v>#VALUE!</v>
      </c>
      <c r="F844" s="8" t="e">
        <f t="shared" si="50"/>
        <v>#VALUE!</v>
      </c>
      <c r="G844" s="8">
        <f t="shared" si="51"/>
        <v>-0.70425531914893624</v>
      </c>
      <c r="H844" s="7" t="s">
        <v>551</v>
      </c>
      <c r="I844" s="14">
        <v>0.33100000000000002</v>
      </c>
      <c r="J844" s="6">
        <v>10.199999999999999</v>
      </c>
      <c r="K844" s="6">
        <v>-34.299999999999997</v>
      </c>
      <c r="L844" s="15" t="s">
        <v>27</v>
      </c>
      <c r="M844" s="14">
        <v>0.50800000000000001</v>
      </c>
      <c r="N844" s="5">
        <v>1.3</v>
      </c>
      <c r="P844" s="14">
        <v>-0.96699999999999997</v>
      </c>
      <c r="Q844" s="14">
        <v>-0.47</v>
      </c>
      <c r="S844" s="4" t="s">
        <v>2</v>
      </c>
    </row>
    <row r="845" spans="1:19" ht="48" x14ac:dyDescent="0.15">
      <c r="A845" s="1" t="s">
        <v>550</v>
      </c>
      <c r="B845" s="12" t="s">
        <v>5</v>
      </c>
      <c r="C845" s="11" t="s">
        <v>549</v>
      </c>
      <c r="D845" s="10">
        <f t="shared" si="48"/>
        <v>10.199999999999999</v>
      </c>
      <c r="E845" s="9" t="e">
        <f t="shared" si="49"/>
        <v>#VALUE!</v>
      </c>
      <c r="F845" s="8" t="e">
        <f t="shared" si="50"/>
        <v>#VALUE!</v>
      </c>
      <c r="G845" s="8">
        <f t="shared" si="51"/>
        <v>-1.9476190476190476</v>
      </c>
      <c r="H845" s="7" t="s">
        <v>548</v>
      </c>
      <c r="I845" s="14">
        <v>0.81799999999999995</v>
      </c>
      <c r="J845" s="6">
        <v>10.199999999999999</v>
      </c>
      <c r="K845" s="6">
        <v>-17.5</v>
      </c>
      <c r="L845" s="15" t="s">
        <v>27</v>
      </c>
      <c r="M845" s="6">
        <v>37.200000000000003</v>
      </c>
      <c r="N845" s="6">
        <v>43</v>
      </c>
      <c r="P845" s="5">
        <v>-1.92</v>
      </c>
      <c r="Q845" s="14">
        <v>-0.42</v>
      </c>
      <c r="S845" s="4" t="s">
        <v>2</v>
      </c>
    </row>
    <row r="846" spans="1:19" ht="24" x14ac:dyDescent="0.15">
      <c r="A846" s="1" t="s">
        <v>547</v>
      </c>
      <c r="B846" s="12" t="s">
        <v>78</v>
      </c>
      <c r="C846" s="11" t="s">
        <v>546</v>
      </c>
      <c r="D846" s="10">
        <f t="shared" si="48"/>
        <v>10.199999999999999</v>
      </c>
      <c r="E846" s="9" t="e">
        <f t="shared" si="49"/>
        <v>#VALUE!</v>
      </c>
      <c r="F846" s="8" t="e">
        <f t="shared" si="50"/>
        <v>#VALUE!</v>
      </c>
      <c r="G846" s="8" t="e">
        <f t="shared" si="51"/>
        <v>#VALUE!</v>
      </c>
      <c r="H846" s="7" t="s">
        <v>545</v>
      </c>
      <c r="I846" s="14">
        <v>0.998</v>
      </c>
      <c r="J846" s="6">
        <v>10.199999999999999</v>
      </c>
      <c r="K846" s="5">
        <v>-1.44</v>
      </c>
      <c r="L846" s="15" t="s">
        <v>27</v>
      </c>
      <c r="M846" s="14">
        <v>0.23400000000000001</v>
      </c>
      <c r="N846" s="15" t="s">
        <v>27</v>
      </c>
      <c r="P846" s="14">
        <v>-0.38200000000000001</v>
      </c>
      <c r="Q846" s="15" t="s">
        <v>27</v>
      </c>
      <c r="S846" s="4" t="s">
        <v>2</v>
      </c>
    </row>
    <row r="847" spans="1:19" ht="48" x14ac:dyDescent="0.15">
      <c r="A847" s="1" t="s">
        <v>544</v>
      </c>
      <c r="B847" s="12" t="s">
        <v>5</v>
      </c>
      <c r="C847" s="11" t="s">
        <v>543</v>
      </c>
      <c r="D847" s="10">
        <f t="shared" si="48"/>
        <v>10</v>
      </c>
      <c r="E847" s="9" t="e">
        <f t="shared" si="49"/>
        <v>#VALUE!</v>
      </c>
      <c r="F847" s="8" t="e">
        <f t="shared" si="50"/>
        <v>#VALUE!</v>
      </c>
      <c r="G847" s="8" t="e">
        <f t="shared" si="51"/>
        <v>#VALUE!</v>
      </c>
      <c r="H847" s="7" t="s">
        <v>542</v>
      </c>
      <c r="I847" s="14">
        <v>0.77700000000000002</v>
      </c>
      <c r="J847" s="6">
        <v>10</v>
      </c>
      <c r="K847" s="6">
        <v>-61.7</v>
      </c>
      <c r="L847" s="15" t="s">
        <v>27</v>
      </c>
      <c r="M847" s="15" t="s">
        <v>27</v>
      </c>
      <c r="N847" s="15" t="s">
        <v>27</v>
      </c>
      <c r="P847" s="5">
        <v>-9</v>
      </c>
      <c r="Q847" s="15" t="s">
        <v>27</v>
      </c>
      <c r="S847" s="4" t="s">
        <v>2</v>
      </c>
    </row>
    <row r="848" spans="1:19" ht="36" x14ac:dyDescent="0.15">
      <c r="A848" s="1" t="s">
        <v>541</v>
      </c>
      <c r="B848" s="12" t="s">
        <v>5</v>
      </c>
      <c r="C848" s="11" t="s">
        <v>540</v>
      </c>
      <c r="D848" s="10">
        <f t="shared" si="48"/>
        <v>10</v>
      </c>
      <c r="E848" s="9" t="e">
        <f t="shared" si="49"/>
        <v>#VALUE!</v>
      </c>
      <c r="F848" s="8" t="e">
        <f t="shared" si="50"/>
        <v>#VALUE!</v>
      </c>
      <c r="G848" s="8">
        <f t="shared" si="51"/>
        <v>-1.0260869565217392</v>
      </c>
      <c r="H848" s="7" t="s">
        <v>539</v>
      </c>
      <c r="I848" s="5">
        <v>1.18</v>
      </c>
      <c r="J848" s="6">
        <v>10</v>
      </c>
      <c r="K848" s="6">
        <v>-12</v>
      </c>
      <c r="L848" s="15" t="s">
        <v>27</v>
      </c>
      <c r="M848" s="5">
        <v>3.23</v>
      </c>
      <c r="N848" s="5">
        <v>6.16</v>
      </c>
      <c r="P848" s="5">
        <v>-2.2400000000000002</v>
      </c>
      <c r="Q848" s="5">
        <v>-1.1499999999999999</v>
      </c>
      <c r="S848" s="4" t="s">
        <v>2</v>
      </c>
    </row>
    <row r="849" spans="1:19" ht="24" x14ac:dyDescent="0.15">
      <c r="A849" s="1" t="s">
        <v>538</v>
      </c>
      <c r="B849" s="12" t="s">
        <v>349</v>
      </c>
      <c r="C849" s="11" t="s">
        <v>537</v>
      </c>
      <c r="D849" s="10">
        <f t="shared" si="48"/>
        <v>9.99</v>
      </c>
      <c r="E849" s="9" t="e">
        <f t="shared" si="49"/>
        <v>#VALUE!</v>
      </c>
      <c r="F849" s="8" t="e">
        <f t="shared" si="50"/>
        <v>#VALUE!</v>
      </c>
      <c r="G849" s="8">
        <f t="shared" si="51"/>
        <v>-0.63147410358565736</v>
      </c>
      <c r="H849" s="7" t="s">
        <v>536</v>
      </c>
      <c r="I849" s="5">
        <v>3.17</v>
      </c>
      <c r="J849" s="5">
        <v>9.99</v>
      </c>
      <c r="K849" s="6">
        <v>-60.2</v>
      </c>
      <c r="L849" s="15" t="s">
        <v>27</v>
      </c>
      <c r="M849" s="13">
        <v>0</v>
      </c>
      <c r="N849" s="15" t="s">
        <v>27</v>
      </c>
      <c r="P849" s="6">
        <v>-10.1</v>
      </c>
      <c r="Q849" s="5">
        <v>-5.0199999999999996</v>
      </c>
      <c r="S849" s="4" t="s">
        <v>2</v>
      </c>
    </row>
    <row r="850" spans="1:19" ht="84" x14ac:dyDescent="0.15">
      <c r="A850" s="1" t="s">
        <v>535</v>
      </c>
      <c r="B850" s="12" t="s">
        <v>78</v>
      </c>
      <c r="C850" s="11" t="s">
        <v>534</v>
      </c>
      <c r="D850" s="10">
        <f t="shared" si="48"/>
        <v>9.6300000000000008</v>
      </c>
      <c r="E850" s="9" t="e">
        <f t="shared" si="49"/>
        <v>#VALUE!</v>
      </c>
      <c r="F850" s="8" t="e">
        <f t="shared" si="50"/>
        <v>#VALUE!</v>
      </c>
      <c r="G850" s="8" t="e">
        <f t="shared" si="51"/>
        <v>#VALUE!</v>
      </c>
      <c r="H850" s="7" t="s">
        <v>533</v>
      </c>
      <c r="I850" s="14">
        <v>0.247</v>
      </c>
      <c r="J850" s="5">
        <v>9.6300000000000008</v>
      </c>
      <c r="K850" s="6">
        <v>12.2</v>
      </c>
      <c r="L850" s="15" t="s">
        <v>27</v>
      </c>
      <c r="M850" s="6">
        <v>89.5</v>
      </c>
      <c r="N850" s="15" t="s">
        <v>27</v>
      </c>
      <c r="P850" s="14">
        <v>0.28999999999999998</v>
      </c>
      <c r="Q850" s="15" t="s">
        <v>27</v>
      </c>
      <c r="S850" s="4" t="s">
        <v>2</v>
      </c>
    </row>
    <row r="851" spans="1:19" ht="48" x14ac:dyDescent="0.15">
      <c r="A851" s="1" t="s">
        <v>532</v>
      </c>
      <c r="B851" s="12" t="s">
        <v>5</v>
      </c>
      <c r="C851" s="11" t="s">
        <v>531</v>
      </c>
      <c r="D851" s="10">
        <f t="shared" si="48"/>
        <v>9.44</v>
      </c>
      <c r="E851" s="9" t="e">
        <f t="shared" si="49"/>
        <v>#VALUE!</v>
      </c>
      <c r="F851" s="8" t="e">
        <f t="shared" si="50"/>
        <v>#VALUE!</v>
      </c>
      <c r="G851" s="8" t="e">
        <f t="shared" si="51"/>
        <v>#VALUE!</v>
      </c>
      <c r="H851" s="7" t="s">
        <v>530</v>
      </c>
      <c r="I851" s="5">
        <v>1.52</v>
      </c>
      <c r="J851" s="5">
        <v>9.44</v>
      </c>
      <c r="K851" s="5">
        <v>-9.85</v>
      </c>
      <c r="L851" s="15" t="s">
        <v>27</v>
      </c>
      <c r="M851" s="14">
        <v>1E-3</v>
      </c>
      <c r="N851" s="15" t="s">
        <v>27</v>
      </c>
      <c r="P851" s="5">
        <v>-3.76</v>
      </c>
      <c r="Q851" s="15" t="s">
        <v>27</v>
      </c>
      <c r="S851" s="4" t="s">
        <v>2</v>
      </c>
    </row>
    <row r="852" spans="1:19" ht="48" x14ac:dyDescent="0.15">
      <c r="A852" s="1" t="s">
        <v>529</v>
      </c>
      <c r="B852" s="12" t="s">
        <v>16</v>
      </c>
      <c r="C852" s="11" t="s">
        <v>528</v>
      </c>
      <c r="D852" s="10">
        <f t="shared" si="48"/>
        <v>9.26</v>
      </c>
      <c r="E852" s="9" t="e">
        <f t="shared" si="49"/>
        <v>#VALUE!</v>
      </c>
      <c r="F852" s="8" t="e">
        <f t="shared" si="50"/>
        <v>#VALUE!</v>
      </c>
      <c r="G852" s="8">
        <f t="shared" si="51"/>
        <v>-0.47643979057591629</v>
      </c>
      <c r="H852" s="7" t="s">
        <v>527</v>
      </c>
      <c r="I852" s="14">
        <v>0.91</v>
      </c>
      <c r="J852" s="5">
        <v>9.26</v>
      </c>
      <c r="K852" s="5">
        <v>-7.83</v>
      </c>
      <c r="L852" s="15" t="s">
        <v>27</v>
      </c>
      <c r="M852" s="5">
        <v>1.36</v>
      </c>
      <c r="N852" s="5">
        <v>1.1499999999999999</v>
      </c>
      <c r="P852" s="5">
        <v>-4.57</v>
      </c>
      <c r="Q852" s="5">
        <v>-1.91</v>
      </c>
      <c r="S852" s="4" t="s">
        <v>2</v>
      </c>
    </row>
    <row r="853" spans="1:19" ht="72" x14ac:dyDescent="0.15">
      <c r="A853" s="1" t="s">
        <v>526</v>
      </c>
      <c r="B853" s="12" t="s">
        <v>525</v>
      </c>
      <c r="C853" s="11" t="s">
        <v>524</v>
      </c>
      <c r="D853" s="10">
        <f t="shared" si="48"/>
        <v>9.14</v>
      </c>
      <c r="E853" s="9" t="e">
        <f t="shared" si="49"/>
        <v>#VALUE!</v>
      </c>
      <c r="F853" s="8" t="e">
        <f t="shared" si="50"/>
        <v>#VALUE!</v>
      </c>
      <c r="G853" s="8">
        <f t="shared" si="51"/>
        <v>-1.4957264957264957</v>
      </c>
      <c r="H853" s="7" t="s">
        <v>523</v>
      </c>
      <c r="I853" s="5">
        <v>1.75</v>
      </c>
      <c r="J853" s="5">
        <v>9.14</v>
      </c>
      <c r="K853" s="5">
        <v>-6.38</v>
      </c>
      <c r="L853" s="15" t="s">
        <v>27</v>
      </c>
      <c r="M853" s="13">
        <v>0</v>
      </c>
      <c r="N853" s="13">
        <v>0</v>
      </c>
      <c r="P853" s="5">
        <v>-1.25</v>
      </c>
      <c r="Q853" s="5">
        <v>-1.17</v>
      </c>
      <c r="S853" s="4" t="s">
        <v>2</v>
      </c>
    </row>
    <row r="854" spans="1:19" ht="60" x14ac:dyDescent="0.15">
      <c r="A854" s="1" t="s">
        <v>522</v>
      </c>
      <c r="B854" s="12" t="s">
        <v>5</v>
      </c>
      <c r="C854" s="11" t="s">
        <v>521</v>
      </c>
      <c r="D854" s="10">
        <f t="shared" si="48"/>
        <v>9.0399999999999991</v>
      </c>
      <c r="E854" s="9" t="e">
        <f t="shared" si="49"/>
        <v>#VALUE!</v>
      </c>
      <c r="F854" s="8" t="e">
        <f t="shared" si="50"/>
        <v>#VALUE!</v>
      </c>
      <c r="G854" s="8" t="e">
        <f t="shared" si="51"/>
        <v>#VALUE!</v>
      </c>
      <c r="H854" s="7" t="s">
        <v>520</v>
      </c>
      <c r="I854" s="5">
        <v>2.17</v>
      </c>
      <c r="J854" s="5">
        <v>9.0399999999999991</v>
      </c>
      <c r="K854" s="6">
        <v>-15.8</v>
      </c>
      <c r="L854" s="15" t="s">
        <v>27</v>
      </c>
      <c r="M854" s="5">
        <v>2.85</v>
      </c>
      <c r="N854" s="15" t="s">
        <v>27</v>
      </c>
      <c r="P854" s="14">
        <v>0.112</v>
      </c>
      <c r="Q854" s="15" t="s">
        <v>27</v>
      </c>
      <c r="S854" s="4" t="s">
        <v>2</v>
      </c>
    </row>
    <row r="855" spans="1:19" ht="36" x14ac:dyDescent="0.15">
      <c r="A855" s="1" t="s">
        <v>519</v>
      </c>
      <c r="B855" s="12" t="s">
        <v>78</v>
      </c>
      <c r="C855" s="11" t="s">
        <v>518</v>
      </c>
      <c r="D855" s="10">
        <f t="shared" si="48"/>
        <v>8.92</v>
      </c>
      <c r="E855" s="9" t="e">
        <f t="shared" si="49"/>
        <v>#VALUE!</v>
      </c>
      <c r="F855" s="8" t="e">
        <f t="shared" si="50"/>
        <v>#VALUE!</v>
      </c>
      <c r="G855" s="8">
        <f t="shared" si="51"/>
        <v>-0.67772511848341233</v>
      </c>
      <c r="H855" s="7" t="s">
        <v>517</v>
      </c>
      <c r="I855" s="5">
        <v>1.43</v>
      </c>
      <c r="J855" s="5">
        <v>8.92</v>
      </c>
      <c r="K855" s="6">
        <v>-16.100000000000001</v>
      </c>
      <c r="L855" s="15" t="s">
        <v>27</v>
      </c>
      <c r="M855" s="14">
        <v>0.66</v>
      </c>
      <c r="N855" s="14">
        <v>0.93799999999999994</v>
      </c>
      <c r="P855" s="5">
        <v>-8.39</v>
      </c>
      <c r="Q855" s="5">
        <v>-2.11</v>
      </c>
      <c r="S855" s="4" t="s">
        <v>2</v>
      </c>
    </row>
    <row r="856" spans="1:19" ht="48" x14ac:dyDescent="0.15">
      <c r="A856" s="1" t="s">
        <v>516</v>
      </c>
      <c r="B856" s="12" t="s">
        <v>349</v>
      </c>
      <c r="C856" s="11" t="s">
        <v>515</v>
      </c>
      <c r="D856" s="10">
        <f t="shared" si="48"/>
        <v>8.92</v>
      </c>
      <c r="E856" s="9" t="e">
        <f t="shared" si="49"/>
        <v>#VALUE!</v>
      </c>
      <c r="F856" s="8" t="e">
        <f t="shared" si="50"/>
        <v>#VALUE!</v>
      </c>
      <c r="G856" s="8" t="e">
        <f t="shared" si="51"/>
        <v>#VALUE!</v>
      </c>
      <c r="H856" s="7" t="s">
        <v>514</v>
      </c>
      <c r="I856" s="14">
        <v>0.6</v>
      </c>
      <c r="J856" s="5">
        <v>8.92</v>
      </c>
      <c r="K856" s="14">
        <v>-0.75800000000000001</v>
      </c>
      <c r="L856" s="15" t="s">
        <v>27</v>
      </c>
      <c r="M856" s="14">
        <v>0.44800000000000001</v>
      </c>
      <c r="N856" s="15" t="s">
        <v>27</v>
      </c>
      <c r="P856" s="14">
        <v>-5.1999999999999998E-2</v>
      </c>
      <c r="Q856" s="15" t="s">
        <v>27</v>
      </c>
      <c r="S856" s="4" t="s">
        <v>2</v>
      </c>
    </row>
    <row r="857" spans="1:19" ht="48" x14ac:dyDescent="0.15">
      <c r="A857" s="1" t="s">
        <v>513</v>
      </c>
      <c r="B857" s="12" t="s">
        <v>5</v>
      </c>
      <c r="C857" s="11" t="s">
        <v>512</v>
      </c>
      <c r="D857" s="10">
        <f t="shared" si="48"/>
        <v>8.84</v>
      </c>
      <c r="E857" s="9">
        <f t="shared" si="49"/>
        <v>-0.35660218671152227</v>
      </c>
      <c r="F857" s="8">
        <f t="shared" si="50"/>
        <v>-0.20849056603773586</v>
      </c>
      <c r="G857" s="8">
        <f t="shared" si="51"/>
        <v>-1.6137931034482758</v>
      </c>
      <c r="H857" s="7" t="s">
        <v>511</v>
      </c>
      <c r="I857" s="5">
        <v>4.68</v>
      </c>
      <c r="J857" s="5">
        <v>8.84</v>
      </c>
      <c r="K857" s="6">
        <v>-64.7</v>
      </c>
      <c r="L857" s="6">
        <v>-42.4</v>
      </c>
      <c r="M857" s="6">
        <v>120.1</v>
      </c>
      <c r="N857" s="6">
        <v>118.9</v>
      </c>
      <c r="P857" s="5">
        <v>-7.6</v>
      </c>
      <c r="Q857" s="5">
        <v>-2.9</v>
      </c>
      <c r="S857" s="4" t="s">
        <v>2</v>
      </c>
    </row>
    <row r="858" spans="1:19" ht="36" x14ac:dyDescent="0.15">
      <c r="A858" s="1" t="s">
        <v>510</v>
      </c>
      <c r="B858" s="12" t="s">
        <v>5</v>
      </c>
      <c r="C858" s="11" t="s">
        <v>509</v>
      </c>
      <c r="D858" s="10">
        <f t="shared" ref="D858:D921" si="52">J858</f>
        <v>8.75</v>
      </c>
      <c r="E858" s="9" t="e">
        <f t="shared" ref="E858:E921" si="53">L858/N858</f>
        <v>#VALUE!</v>
      </c>
      <c r="F858" s="8" t="e">
        <f t="shared" ref="F858:F921" si="54">J858/L858</f>
        <v>#VALUE!</v>
      </c>
      <c r="G858" s="8">
        <f t="shared" ref="G858:G921" si="55">I858/Q858</f>
        <v>-1.6578947368421053</v>
      </c>
      <c r="H858" s="7" t="s">
        <v>508</v>
      </c>
      <c r="I858" s="5">
        <v>3.15</v>
      </c>
      <c r="J858" s="5">
        <v>8.75</v>
      </c>
      <c r="K858" s="5">
        <v>-4.3899999999999997</v>
      </c>
      <c r="L858" s="15" t="s">
        <v>27</v>
      </c>
      <c r="M858" s="5">
        <v>1.27</v>
      </c>
      <c r="N858" s="5">
        <v>1.5</v>
      </c>
      <c r="P858" s="5">
        <v>-7.72</v>
      </c>
      <c r="Q858" s="5">
        <v>-1.9</v>
      </c>
      <c r="S858" s="4" t="s">
        <v>2</v>
      </c>
    </row>
    <row r="859" spans="1:19" ht="48" x14ac:dyDescent="0.15">
      <c r="A859" s="1" t="s">
        <v>507</v>
      </c>
      <c r="B859" s="12" t="s">
        <v>5</v>
      </c>
      <c r="C859" s="11" t="s">
        <v>506</v>
      </c>
      <c r="D859" s="10">
        <f t="shared" si="52"/>
        <v>8.58</v>
      </c>
      <c r="E859" s="9">
        <f t="shared" si="53"/>
        <v>-64.400000000000006</v>
      </c>
      <c r="F859" s="8">
        <f t="shared" si="54"/>
        <v>-0.88819875776397517</v>
      </c>
      <c r="G859" s="8">
        <f t="shared" si="55"/>
        <v>-0.61770623742454733</v>
      </c>
      <c r="H859" s="7" t="s">
        <v>505</v>
      </c>
      <c r="I859" s="5">
        <v>3.07</v>
      </c>
      <c r="J859" s="5">
        <v>8.58</v>
      </c>
      <c r="K859" s="5">
        <v>-8.1199999999999992</v>
      </c>
      <c r="L859" s="5">
        <v>-9.66</v>
      </c>
      <c r="M859" s="14">
        <v>6.0000000000000001E-3</v>
      </c>
      <c r="N859" s="14">
        <v>0.15</v>
      </c>
      <c r="P859" s="5">
        <v>-8.1999999999999993</v>
      </c>
      <c r="Q859" s="5">
        <v>-4.97</v>
      </c>
      <c r="S859" s="4" t="s">
        <v>2</v>
      </c>
    </row>
    <row r="860" spans="1:19" ht="84" x14ac:dyDescent="0.15">
      <c r="A860" s="1" t="s">
        <v>504</v>
      </c>
      <c r="B860" s="12" t="s">
        <v>9</v>
      </c>
      <c r="C860" s="11" t="s">
        <v>503</v>
      </c>
      <c r="D860" s="10">
        <f t="shared" si="52"/>
        <v>8.4600000000000009</v>
      </c>
      <c r="E860" s="9" t="e">
        <f t="shared" si="53"/>
        <v>#VALUE!</v>
      </c>
      <c r="F860" s="8" t="e">
        <f t="shared" si="54"/>
        <v>#VALUE!</v>
      </c>
      <c r="G860" s="8" t="e">
        <f t="shared" si="55"/>
        <v>#VALUE!</v>
      </c>
      <c r="H860" s="7" t="s">
        <v>502</v>
      </c>
      <c r="I860" s="14">
        <v>1</v>
      </c>
      <c r="J860" s="5">
        <v>8.4600000000000009</v>
      </c>
      <c r="K860" s="5">
        <v>-6.86</v>
      </c>
      <c r="L860" s="15" t="s">
        <v>27</v>
      </c>
      <c r="M860" s="14">
        <v>0.11700000000000001</v>
      </c>
      <c r="N860" s="15" t="s">
        <v>27</v>
      </c>
      <c r="P860" s="14">
        <v>-0.69699999999999995</v>
      </c>
      <c r="Q860" s="15" t="s">
        <v>27</v>
      </c>
      <c r="S860" s="4" t="s">
        <v>2</v>
      </c>
    </row>
    <row r="861" spans="1:19" ht="72" x14ac:dyDescent="0.15">
      <c r="A861" s="1" t="s">
        <v>501</v>
      </c>
      <c r="B861" s="12" t="s">
        <v>143</v>
      </c>
      <c r="C861" s="11" t="s">
        <v>500</v>
      </c>
      <c r="D861" s="10">
        <f t="shared" si="52"/>
        <v>8.4</v>
      </c>
      <c r="E861" s="9" t="e">
        <f t="shared" si="53"/>
        <v>#DIV/0!</v>
      </c>
      <c r="F861" s="8">
        <f t="shared" si="54"/>
        <v>-0.88607594936708856</v>
      </c>
      <c r="G861" s="8">
        <f t="shared" si="55"/>
        <v>-1.430232558139535</v>
      </c>
      <c r="H861" s="7" t="s">
        <v>499</v>
      </c>
      <c r="I861" s="5">
        <v>1.23</v>
      </c>
      <c r="J861" s="5">
        <v>8.4</v>
      </c>
      <c r="K861" s="5">
        <v>-8.5500000000000007</v>
      </c>
      <c r="L861" s="5">
        <v>-9.48</v>
      </c>
      <c r="M861" s="13">
        <v>0</v>
      </c>
      <c r="N861" s="13">
        <v>0</v>
      </c>
      <c r="P861" s="5">
        <v>-1.66</v>
      </c>
      <c r="Q861" s="14">
        <v>-0.86</v>
      </c>
      <c r="S861" s="4" t="s">
        <v>2</v>
      </c>
    </row>
    <row r="862" spans="1:19" ht="96" x14ac:dyDescent="0.15">
      <c r="A862" s="1" t="s">
        <v>498</v>
      </c>
      <c r="B862" s="12" t="s">
        <v>5</v>
      </c>
      <c r="C862" s="11" t="s">
        <v>497</v>
      </c>
      <c r="D862" s="10">
        <f t="shared" si="52"/>
        <v>8.39</v>
      </c>
      <c r="E862" s="9" t="e">
        <f t="shared" si="53"/>
        <v>#VALUE!</v>
      </c>
      <c r="F862" s="8" t="e">
        <f t="shared" si="54"/>
        <v>#VALUE!</v>
      </c>
      <c r="G862" s="8">
        <f t="shared" si="55"/>
        <v>-0.29867549668874172</v>
      </c>
      <c r="H862" s="7" t="s">
        <v>496</v>
      </c>
      <c r="I862" s="14">
        <v>0.45100000000000001</v>
      </c>
      <c r="J862" s="5">
        <v>8.39</v>
      </c>
      <c r="K862" s="6">
        <v>-25.5</v>
      </c>
      <c r="L862" s="15" t="s">
        <v>27</v>
      </c>
      <c r="M862" s="5">
        <v>3.35</v>
      </c>
      <c r="N862" s="13">
        <v>0</v>
      </c>
      <c r="P862" s="5">
        <v>-1.63</v>
      </c>
      <c r="Q862" s="5">
        <v>-1.51</v>
      </c>
      <c r="S862" s="4" t="s">
        <v>2</v>
      </c>
    </row>
    <row r="863" spans="1:19" ht="108" x14ac:dyDescent="0.15">
      <c r="A863" s="1" t="s">
        <v>495</v>
      </c>
      <c r="B863" s="12" t="s">
        <v>5</v>
      </c>
      <c r="C863" s="11" t="s">
        <v>494</v>
      </c>
      <c r="D863" s="10">
        <f t="shared" si="52"/>
        <v>8.17</v>
      </c>
      <c r="E863" s="9" t="e">
        <f t="shared" si="53"/>
        <v>#VALUE!</v>
      </c>
      <c r="F863" s="8" t="e">
        <f t="shared" si="54"/>
        <v>#VALUE!</v>
      </c>
      <c r="G863" s="8" t="e">
        <f t="shared" si="55"/>
        <v>#VALUE!</v>
      </c>
      <c r="H863" s="7" t="s">
        <v>493</v>
      </c>
      <c r="I863" s="5">
        <v>1.49</v>
      </c>
      <c r="J863" s="5">
        <v>8.17</v>
      </c>
      <c r="K863" s="5">
        <v>-1.63</v>
      </c>
      <c r="L863" s="15" t="s">
        <v>27</v>
      </c>
      <c r="M863" s="5">
        <v>4.05</v>
      </c>
      <c r="N863" s="15" t="s">
        <v>27</v>
      </c>
      <c r="P863" s="5">
        <v>-1</v>
      </c>
      <c r="Q863" s="15" t="s">
        <v>27</v>
      </c>
      <c r="S863" s="4" t="s">
        <v>2</v>
      </c>
    </row>
    <row r="864" spans="1:19" ht="72" x14ac:dyDescent="0.15">
      <c r="A864" s="1" t="s">
        <v>492</v>
      </c>
      <c r="B864" s="12" t="s">
        <v>5</v>
      </c>
      <c r="C864" s="11" t="s">
        <v>491</v>
      </c>
      <c r="D864" s="10">
        <f t="shared" si="52"/>
        <v>7.94</v>
      </c>
      <c r="E864" s="9" t="e">
        <f t="shared" si="53"/>
        <v>#VALUE!</v>
      </c>
      <c r="F864" s="8" t="e">
        <f t="shared" si="54"/>
        <v>#VALUE!</v>
      </c>
      <c r="G864" s="8">
        <f t="shared" si="55"/>
        <v>-2.5319148936170213</v>
      </c>
      <c r="H864" s="7" t="s">
        <v>490</v>
      </c>
      <c r="I864" s="5">
        <v>1.19</v>
      </c>
      <c r="J864" s="5">
        <v>7.94</v>
      </c>
      <c r="K864" s="15" t="s">
        <v>27</v>
      </c>
      <c r="L864" s="15" t="s">
        <v>27</v>
      </c>
      <c r="M864" s="15" t="s">
        <v>27</v>
      </c>
      <c r="N864" s="13">
        <v>0</v>
      </c>
      <c r="P864" s="5">
        <v>-1.02</v>
      </c>
      <c r="Q864" s="14">
        <v>-0.47</v>
      </c>
      <c r="S864" s="4" t="s">
        <v>2</v>
      </c>
    </row>
    <row r="865" spans="1:19" ht="96" x14ac:dyDescent="0.15">
      <c r="A865" s="1" t="s">
        <v>489</v>
      </c>
      <c r="B865" s="12" t="s">
        <v>5</v>
      </c>
      <c r="C865" s="11" t="s">
        <v>488</v>
      </c>
      <c r="D865" s="10">
        <f t="shared" si="52"/>
        <v>7.81</v>
      </c>
      <c r="E865" s="9" t="e">
        <f t="shared" si="53"/>
        <v>#VALUE!</v>
      </c>
      <c r="F865" s="8" t="e">
        <f t="shared" si="54"/>
        <v>#VALUE!</v>
      </c>
      <c r="G865" s="8" t="e">
        <f t="shared" si="55"/>
        <v>#VALUE!</v>
      </c>
      <c r="H865" s="7" t="s">
        <v>487</v>
      </c>
      <c r="I865" s="14">
        <v>0.437</v>
      </c>
      <c r="J865" s="5">
        <v>7.81</v>
      </c>
      <c r="K865" s="5">
        <v>-2.68</v>
      </c>
      <c r="L865" s="15" t="s">
        <v>27</v>
      </c>
      <c r="M865" s="13">
        <v>0</v>
      </c>
      <c r="N865" s="15" t="s">
        <v>27</v>
      </c>
      <c r="P865" s="14">
        <v>-0.159</v>
      </c>
      <c r="Q865" s="15" t="s">
        <v>27</v>
      </c>
      <c r="S865" s="4" t="s">
        <v>2</v>
      </c>
    </row>
    <row r="866" spans="1:19" ht="48" x14ac:dyDescent="0.15">
      <c r="A866" s="1" t="s">
        <v>486</v>
      </c>
      <c r="B866" s="12" t="s">
        <v>5</v>
      </c>
      <c r="C866" s="11" t="s">
        <v>485</v>
      </c>
      <c r="D866" s="10">
        <f t="shared" si="52"/>
        <v>7.74</v>
      </c>
      <c r="E866" s="9" t="e">
        <f t="shared" si="53"/>
        <v>#VALUE!</v>
      </c>
      <c r="F866" s="8" t="e">
        <f t="shared" si="54"/>
        <v>#VALUE!</v>
      </c>
      <c r="G866" s="8" t="e">
        <f t="shared" si="55"/>
        <v>#VALUE!</v>
      </c>
      <c r="H866" s="7" t="s">
        <v>484</v>
      </c>
      <c r="I866" s="5">
        <v>2.85</v>
      </c>
      <c r="J866" s="5">
        <v>7.74</v>
      </c>
      <c r="K866" s="6">
        <v>-13.1</v>
      </c>
      <c r="L866" s="15" t="s">
        <v>27</v>
      </c>
      <c r="M866" s="5">
        <v>3.74</v>
      </c>
      <c r="N866" s="15" t="s">
        <v>27</v>
      </c>
      <c r="P866" s="6">
        <v>212.2</v>
      </c>
      <c r="Q866" s="15" t="s">
        <v>27</v>
      </c>
      <c r="S866" s="4" t="s">
        <v>2</v>
      </c>
    </row>
    <row r="867" spans="1:19" ht="60" x14ac:dyDescent="0.15">
      <c r="A867" s="1" t="s">
        <v>483</v>
      </c>
      <c r="B867" s="12" t="s">
        <v>78</v>
      </c>
      <c r="C867" s="11" t="s">
        <v>482</v>
      </c>
      <c r="D867" s="10">
        <f t="shared" si="52"/>
        <v>7.67</v>
      </c>
      <c r="E867" s="9" t="e">
        <f t="shared" si="53"/>
        <v>#VALUE!</v>
      </c>
      <c r="F867" s="8" t="e">
        <f t="shared" si="54"/>
        <v>#VALUE!</v>
      </c>
      <c r="G867" s="8">
        <f t="shared" si="55"/>
        <v>-2.6816143497757845</v>
      </c>
      <c r="H867" s="7" t="s">
        <v>481</v>
      </c>
      <c r="I867" s="14">
        <v>0.59799999999999998</v>
      </c>
      <c r="J867" s="5">
        <v>7.67</v>
      </c>
      <c r="K867" s="6">
        <v>-16.600000000000001</v>
      </c>
      <c r="L867" s="15" t="s">
        <v>27</v>
      </c>
      <c r="M867" s="6">
        <v>24.5</v>
      </c>
      <c r="N867" s="6">
        <v>41.2</v>
      </c>
      <c r="P867" s="5">
        <v>-2.56</v>
      </c>
      <c r="Q867" s="14">
        <v>-0.223</v>
      </c>
      <c r="S867" s="4" t="s">
        <v>2</v>
      </c>
    </row>
    <row r="868" spans="1:19" ht="72" x14ac:dyDescent="0.15">
      <c r="A868" s="1" t="s">
        <v>480</v>
      </c>
      <c r="B868" s="12" t="s">
        <v>9</v>
      </c>
      <c r="C868" s="11" t="s">
        <v>479</v>
      </c>
      <c r="D868" s="10">
        <f t="shared" si="52"/>
        <v>7.49</v>
      </c>
      <c r="E868" s="9" t="e">
        <f t="shared" si="53"/>
        <v>#VALUE!</v>
      </c>
      <c r="F868" s="8" t="e">
        <f t="shared" si="54"/>
        <v>#VALUE!</v>
      </c>
      <c r="G868" s="8">
        <f t="shared" si="55"/>
        <v>-0.55294117647058827</v>
      </c>
      <c r="H868" s="7" t="s">
        <v>478</v>
      </c>
      <c r="I868" s="5">
        <v>1.41</v>
      </c>
      <c r="J868" s="5">
        <v>7.49</v>
      </c>
      <c r="K868" s="6">
        <v>-26.5</v>
      </c>
      <c r="L868" s="15" t="s">
        <v>27</v>
      </c>
      <c r="M868" s="13">
        <v>0</v>
      </c>
      <c r="N868" s="13">
        <v>0</v>
      </c>
      <c r="P868" s="6">
        <v>-19.5</v>
      </c>
      <c r="Q868" s="5">
        <v>-2.5499999999999998</v>
      </c>
      <c r="S868" s="4" t="s">
        <v>2</v>
      </c>
    </row>
    <row r="869" spans="1:19" ht="72" x14ac:dyDescent="0.15">
      <c r="A869" s="1" t="s">
        <v>477</v>
      </c>
      <c r="B869" s="12" t="s">
        <v>143</v>
      </c>
      <c r="C869" s="11" t="s">
        <v>476</v>
      </c>
      <c r="D869" s="10">
        <f t="shared" si="52"/>
        <v>7.28</v>
      </c>
      <c r="E869" s="9" t="e">
        <f t="shared" si="53"/>
        <v>#VALUE!</v>
      </c>
      <c r="F869" s="8" t="e">
        <f t="shared" si="54"/>
        <v>#VALUE!</v>
      </c>
      <c r="G869" s="8">
        <f t="shared" si="55"/>
        <v>-1.34640522875817</v>
      </c>
      <c r="H869" s="7" t="s">
        <v>475</v>
      </c>
      <c r="I869" s="5">
        <v>1.03</v>
      </c>
      <c r="J869" s="5">
        <v>7.28</v>
      </c>
      <c r="K869" s="5">
        <v>-9.68</v>
      </c>
      <c r="L869" s="15" t="s">
        <v>27</v>
      </c>
      <c r="M869" s="15" t="s">
        <v>27</v>
      </c>
      <c r="N869" s="13">
        <v>0</v>
      </c>
      <c r="P869" s="14">
        <v>-0.93200000000000005</v>
      </c>
      <c r="Q869" s="14">
        <v>-0.76500000000000001</v>
      </c>
      <c r="S869" s="4" t="s">
        <v>2</v>
      </c>
    </row>
    <row r="870" spans="1:19" ht="48" x14ac:dyDescent="0.15">
      <c r="A870" s="1" t="s">
        <v>474</v>
      </c>
      <c r="B870" s="12" t="s">
        <v>5</v>
      </c>
      <c r="C870" s="11" t="s">
        <v>473</v>
      </c>
      <c r="D870" s="10">
        <f t="shared" si="52"/>
        <v>7.27</v>
      </c>
      <c r="E870" s="9">
        <f t="shared" si="53"/>
        <v>-1.243243243243243</v>
      </c>
      <c r="F870" s="8">
        <f t="shared" si="54"/>
        <v>-1.4367588932806323</v>
      </c>
      <c r="G870" s="8">
        <f t="shared" si="55"/>
        <v>-1.8684210526315788</v>
      </c>
      <c r="H870" s="7" t="s">
        <v>472</v>
      </c>
      <c r="I870" s="5">
        <v>2.84</v>
      </c>
      <c r="J870" s="5">
        <v>7.27</v>
      </c>
      <c r="K870" s="5">
        <v>-5.74</v>
      </c>
      <c r="L870" s="5">
        <v>-5.0599999999999996</v>
      </c>
      <c r="M870" s="5">
        <v>2.2999999999999998</v>
      </c>
      <c r="N870" s="5">
        <v>4.07</v>
      </c>
      <c r="P870" s="5">
        <v>-2.63</v>
      </c>
      <c r="Q870" s="5">
        <v>-1.52</v>
      </c>
      <c r="S870" s="4" t="s">
        <v>2</v>
      </c>
    </row>
    <row r="871" spans="1:19" ht="84" x14ac:dyDescent="0.15">
      <c r="A871" s="1" t="s">
        <v>471</v>
      </c>
      <c r="B871" s="12" t="s">
        <v>5</v>
      </c>
      <c r="C871" s="11" t="s">
        <v>470</v>
      </c>
      <c r="D871" s="10">
        <f t="shared" si="52"/>
        <v>7.04</v>
      </c>
      <c r="E871" s="9" t="e">
        <f t="shared" si="53"/>
        <v>#VALUE!</v>
      </c>
      <c r="F871" s="8" t="e">
        <f t="shared" si="54"/>
        <v>#VALUE!</v>
      </c>
      <c r="G871" s="8">
        <f t="shared" si="55"/>
        <v>-1.209090909090909</v>
      </c>
      <c r="H871" s="7" t="s">
        <v>469</v>
      </c>
      <c r="I871" s="5">
        <v>1.33</v>
      </c>
      <c r="J871" s="5">
        <v>7.04</v>
      </c>
      <c r="K871" s="6">
        <v>-14.3</v>
      </c>
      <c r="L871" s="15" t="s">
        <v>27</v>
      </c>
      <c r="M871" s="14">
        <v>0.38300000000000001</v>
      </c>
      <c r="N871" s="5">
        <v>1.98</v>
      </c>
      <c r="P871" s="5">
        <v>-1.48</v>
      </c>
      <c r="Q871" s="5">
        <v>-1.1000000000000001</v>
      </c>
      <c r="S871" s="4" t="s">
        <v>2</v>
      </c>
    </row>
    <row r="872" spans="1:19" ht="36" x14ac:dyDescent="0.15">
      <c r="A872" s="1" t="s">
        <v>468</v>
      </c>
      <c r="B872" s="12" t="s">
        <v>5</v>
      </c>
      <c r="C872" s="11" t="s">
        <v>467</v>
      </c>
      <c r="D872" s="10">
        <f t="shared" si="52"/>
        <v>6.68</v>
      </c>
      <c r="E872" s="9" t="e">
        <f t="shared" si="53"/>
        <v>#VALUE!</v>
      </c>
      <c r="F872" s="8" t="e">
        <f t="shared" si="54"/>
        <v>#VALUE!</v>
      </c>
      <c r="G872" s="8">
        <f t="shared" si="55"/>
        <v>-1.0924369747899161</v>
      </c>
      <c r="H872" s="7" t="s">
        <v>466</v>
      </c>
      <c r="I872" s="5">
        <v>1.3</v>
      </c>
      <c r="J872" s="5">
        <v>6.68</v>
      </c>
      <c r="K872" s="6">
        <v>-53.2</v>
      </c>
      <c r="L872" s="15" t="s">
        <v>27</v>
      </c>
      <c r="M872" s="15" t="s">
        <v>27</v>
      </c>
      <c r="N872" s="13">
        <v>0</v>
      </c>
      <c r="P872" s="5">
        <v>-1.29</v>
      </c>
      <c r="Q872" s="5">
        <v>-1.19</v>
      </c>
      <c r="S872" s="4" t="s">
        <v>2</v>
      </c>
    </row>
    <row r="873" spans="1:19" ht="36" x14ac:dyDescent="0.15">
      <c r="A873" s="1" t="s">
        <v>465</v>
      </c>
      <c r="B873" s="12" t="s">
        <v>9</v>
      </c>
      <c r="C873" s="11" t="s">
        <v>464</v>
      </c>
      <c r="D873" s="10">
        <f t="shared" si="52"/>
        <v>6.64</v>
      </c>
      <c r="E873" s="9" t="e">
        <f t="shared" si="53"/>
        <v>#VALUE!</v>
      </c>
      <c r="F873" s="8" t="e">
        <f t="shared" si="54"/>
        <v>#VALUE!</v>
      </c>
      <c r="G873" s="8" t="e">
        <f t="shared" si="55"/>
        <v>#VALUE!</v>
      </c>
      <c r="H873" s="7" t="s">
        <v>463</v>
      </c>
      <c r="I873" s="14">
        <v>0.72</v>
      </c>
      <c r="J873" s="5">
        <v>6.64</v>
      </c>
      <c r="K873" s="5">
        <v>-9.4499999999999993</v>
      </c>
      <c r="L873" s="15" t="s">
        <v>27</v>
      </c>
      <c r="M873" s="5">
        <v>3.29</v>
      </c>
      <c r="N873" s="15" t="s">
        <v>27</v>
      </c>
      <c r="P873" s="5">
        <v>-1.68</v>
      </c>
      <c r="Q873" s="15" t="s">
        <v>27</v>
      </c>
      <c r="S873" s="4" t="s">
        <v>2</v>
      </c>
    </row>
    <row r="874" spans="1:19" ht="60" x14ac:dyDescent="0.15">
      <c r="A874" s="1" t="s">
        <v>462</v>
      </c>
      <c r="B874" s="12" t="s">
        <v>5</v>
      </c>
      <c r="C874" s="11" t="s">
        <v>461</v>
      </c>
      <c r="D874" s="10">
        <f t="shared" si="52"/>
        <v>6.49</v>
      </c>
      <c r="E874" s="9" t="e">
        <f t="shared" si="53"/>
        <v>#VALUE!</v>
      </c>
      <c r="F874" s="8" t="e">
        <f t="shared" si="54"/>
        <v>#VALUE!</v>
      </c>
      <c r="G874" s="8">
        <f t="shared" si="55"/>
        <v>-6.0285714285714285</v>
      </c>
      <c r="H874" s="7" t="s">
        <v>460</v>
      </c>
      <c r="I874" s="5">
        <v>4.22</v>
      </c>
      <c r="J874" s="5">
        <v>6.49</v>
      </c>
      <c r="K874" s="6">
        <v>-14.3</v>
      </c>
      <c r="L874" s="15" t="s">
        <v>27</v>
      </c>
      <c r="M874" s="15" t="s">
        <v>27</v>
      </c>
      <c r="N874" s="13">
        <v>0</v>
      </c>
      <c r="P874" s="14">
        <v>0.52700000000000002</v>
      </c>
      <c r="Q874" s="14">
        <v>-0.7</v>
      </c>
      <c r="S874" s="4" t="s">
        <v>2</v>
      </c>
    </row>
    <row r="875" spans="1:19" ht="108" x14ac:dyDescent="0.15">
      <c r="A875" s="1" t="s">
        <v>459</v>
      </c>
      <c r="B875" s="12" t="s">
        <v>5</v>
      </c>
      <c r="C875" s="11" t="s">
        <v>458</v>
      </c>
      <c r="D875" s="10">
        <f t="shared" si="52"/>
        <v>6.49</v>
      </c>
      <c r="E875" s="9">
        <f t="shared" si="53"/>
        <v>-1.8006430868167203</v>
      </c>
      <c r="F875" s="8">
        <f t="shared" si="54"/>
        <v>-3.8630952380952384E-2</v>
      </c>
      <c r="G875" s="8">
        <f t="shared" si="55"/>
        <v>-0.16279069767441862</v>
      </c>
      <c r="H875" s="7" t="s">
        <v>457</v>
      </c>
      <c r="I875" s="5">
        <v>1.19</v>
      </c>
      <c r="J875" s="5">
        <v>6.49</v>
      </c>
      <c r="K875" s="6">
        <v>-79.8</v>
      </c>
      <c r="L875" s="6">
        <v>-168</v>
      </c>
      <c r="M875" s="6">
        <v>277.7</v>
      </c>
      <c r="N875" s="6">
        <v>93.3</v>
      </c>
      <c r="P875" s="5">
        <v>-9.5399999999999991</v>
      </c>
      <c r="Q875" s="5">
        <v>-7.31</v>
      </c>
      <c r="S875" s="4" t="s">
        <v>2</v>
      </c>
    </row>
    <row r="876" spans="1:19" ht="108" x14ac:dyDescent="0.15">
      <c r="A876" s="1" t="s">
        <v>456</v>
      </c>
      <c r="B876" s="12" t="s">
        <v>5</v>
      </c>
      <c r="C876" s="11" t="s">
        <v>455</v>
      </c>
      <c r="D876" s="10">
        <f t="shared" si="52"/>
        <v>6.44</v>
      </c>
      <c r="E876" s="9" t="e">
        <f t="shared" si="53"/>
        <v>#VALUE!</v>
      </c>
      <c r="F876" s="8" t="e">
        <f t="shared" si="54"/>
        <v>#VALUE!</v>
      </c>
      <c r="G876" s="8">
        <f t="shared" si="55"/>
        <v>-2.7034883720930236</v>
      </c>
      <c r="H876" s="7" t="s">
        <v>454</v>
      </c>
      <c r="I876" s="5">
        <v>1.86</v>
      </c>
      <c r="J876" s="5">
        <v>6.44</v>
      </c>
      <c r="K876" s="6">
        <v>-16.399999999999999</v>
      </c>
      <c r="L876" s="15" t="s">
        <v>27</v>
      </c>
      <c r="M876" s="14">
        <v>-5.7000000000000002E-2</v>
      </c>
      <c r="N876" s="6">
        <v>20.5</v>
      </c>
      <c r="P876" s="5">
        <v>-1.82</v>
      </c>
      <c r="Q876" s="14">
        <v>-0.68799999999999994</v>
      </c>
      <c r="S876" s="4" t="s">
        <v>2</v>
      </c>
    </row>
    <row r="877" spans="1:19" ht="36" x14ac:dyDescent="0.15">
      <c r="A877" s="1" t="s">
        <v>453</v>
      </c>
      <c r="B877" s="12" t="s">
        <v>16</v>
      </c>
      <c r="C877" s="11" t="s">
        <v>452</v>
      </c>
      <c r="D877" s="10">
        <f t="shared" si="52"/>
        <v>6.28</v>
      </c>
      <c r="E877" s="9" t="e">
        <f t="shared" si="53"/>
        <v>#VALUE!</v>
      </c>
      <c r="F877" s="8" t="e">
        <f t="shared" si="54"/>
        <v>#VALUE!</v>
      </c>
      <c r="G877" s="8">
        <f t="shared" si="55"/>
        <v>-0.5982456140350878</v>
      </c>
      <c r="H877" s="7" t="s">
        <v>451</v>
      </c>
      <c r="I877" s="14">
        <v>0.68200000000000005</v>
      </c>
      <c r="J877" s="5">
        <v>6.28</v>
      </c>
      <c r="K877" s="6">
        <v>-21</v>
      </c>
      <c r="L877" s="15" t="s">
        <v>27</v>
      </c>
      <c r="M877" s="5">
        <v>1.44</v>
      </c>
      <c r="N877" s="5">
        <v>1.41</v>
      </c>
      <c r="P877" s="5">
        <v>-1.35</v>
      </c>
      <c r="Q877" s="5">
        <v>-1.1399999999999999</v>
      </c>
      <c r="S877" s="4" t="s">
        <v>2</v>
      </c>
    </row>
    <row r="878" spans="1:19" ht="48" x14ac:dyDescent="0.15">
      <c r="A878" s="1" t="s">
        <v>450</v>
      </c>
      <c r="B878" s="12" t="s">
        <v>78</v>
      </c>
      <c r="C878" s="11" t="s">
        <v>449</v>
      </c>
      <c r="D878" s="10">
        <f t="shared" si="52"/>
        <v>5.88</v>
      </c>
      <c r="E878" s="9" t="e">
        <f t="shared" si="53"/>
        <v>#VALUE!</v>
      </c>
      <c r="F878" s="8" t="e">
        <f t="shared" si="54"/>
        <v>#VALUE!</v>
      </c>
      <c r="G878" s="8">
        <f t="shared" si="55"/>
        <v>-1.9057692307692307</v>
      </c>
      <c r="H878" s="7" t="s">
        <v>448</v>
      </c>
      <c r="I878" s="14">
        <v>0.99099999999999999</v>
      </c>
      <c r="J878" s="5">
        <v>5.88</v>
      </c>
      <c r="K878" s="6">
        <v>-14.3</v>
      </c>
      <c r="L878" s="15" t="s">
        <v>27</v>
      </c>
      <c r="M878" s="15" t="s">
        <v>27</v>
      </c>
      <c r="N878" s="13">
        <v>0</v>
      </c>
      <c r="P878" s="14">
        <v>-0.53900000000000003</v>
      </c>
      <c r="Q878" s="14">
        <v>-0.52</v>
      </c>
      <c r="S878" s="4" t="s">
        <v>2</v>
      </c>
    </row>
    <row r="879" spans="1:19" ht="60" x14ac:dyDescent="0.15">
      <c r="A879" s="1" t="s">
        <v>447</v>
      </c>
      <c r="B879" s="12" t="s">
        <v>5</v>
      </c>
      <c r="C879" s="11" t="s">
        <v>446</v>
      </c>
      <c r="D879" s="10">
        <f t="shared" si="52"/>
        <v>5.83</v>
      </c>
      <c r="E879" s="9" t="e">
        <f t="shared" si="53"/>
        <v>#VALUE!</v>
      </c>
      <c r="F879" s="8" t="e">
        <f t="shared" si="54"/>
        <v>#VALUE!</v>
      </c>
      <c r="G879" s="8" t="e">
        <f t="shared" si="55"/>
        <v>#VALUE!</v>
      </c>
      <c r="H879" s="7" t="s">
        <v>445</v>
      </c>
      <c r="I879" s="14">
        <v>0.628</v>
      </c>
      <c r="J879" s="5">
        <v>5.83</v>
      </c>
      <c r="K879" s="6">
        <v>-10.7</v>
      </c>
      <c r="L879" s="15" t="s">
        <v>27</v>
      </c>
      <c r="M879" s="5">
        <v>5.91</v>
      </c>
      <c r="N879" s="15" t="s">
        <v>27</v>
      </c>
      <c r="P879" s="5">
        <v>-6.14</v>
      </c>
      <c r="Q879" s="15" t="s">
        <v>27</v>
      </c>
      <c r="S879" s="4" t="s">
        <v>2</v>
      </c>
    </row>
    <row r="880" spans="1:19" ht="60" x14ac:dyDescent="0.15">
      <c r="A880" s="1" t="s">
        <v>444</v>
      </c>
      <c r="B880" s="12" t="s">
        <v>9</v>
      </c>
      <c r="C880" s="11" t="s">
        <v>443</v>
      </c>
      <c r="D880" s="10">
        <f t="shared" si="52"/>
        <v>5.79</v>
      </c>
      <c r="E880" s="9" t="e">
        <f t="shared" si="53"/>
        <v>#VALUE!</v>
      </c>
      <c r="F880" s="8" t="e">
        <f t="shared" si="54"/>
        <v>#VALUE!</v>
      </c>
      <c r="G880" s="8">
        <f t="shared" si="55"/>
        <v>-0.33412322274881517</v>
      </c>
      <c r="H880" s="7" t="s">
        <v>442</v>
      </c>
      <c r="I880" s="5">
        <v>1.41</v>
      </c>
      <c r="J880" s="5">
        <v>5.79</v>
      </c>
      <c r="K880" s="6">
        <v>-16.399999999999999</v>
      </c>
      <c r="L880" s="15" t="s">
        <v>27</v>
      </c>
      <c r="M880" s="14">
        <v>0.121</v>
      </c>
      <c r="N880" s="13">
        <v>0</v>
      </c>
      <c r="P880" s="6">
        <v>-24.1</v>
      </c>
      <c r="Q880" s="5">
        <v>-4.22</v>
      </c>
      <c r="S880" s="4" t="s">
        <v>2</v>
      </c>
    </row>
    <row r="881" spans="1:19" ht="60" x14ac:dyDescent="0.15">
      <c r="A881" s="1" t="s">
        <v>441</v>
      </c>
      <c r="B881" s="12" t="s">
        <v>5</v>
      </c>
      <c r="C881" s="11" t="s">
        <v>440</v>
      </c>
      <c r="D881" s="10">
        <f t="shared" si="52"/>
        <v>5.68</v>
      </c>
      <c r="E881" s="9">
        <f t="shared" si="53"/>
        <v>-10.27972027972028</v>
      </c>
      <c r="F881" s="8">
        <f t="shared" si="54"/>
        <v>-0.38639455782312926</v>
      </c>
      <c r="G881" s="8">
        <f t="shared" si="55"/>
        <v>-0.86554621848739499</v>
      </c>
      <c r="H881" s="7" t="s">
        <v>439</v>
      </c>
      <c r="I881" s="5">
        <v>2.06</v>
      </c>
      <c r="J881" s="5">
        <v>5.68</v>
      </c>
      <c r="K881" s="15" t="s">
        <v>27</v>
      </c>
      <c r="L881" s="6">
        <v>-14.7</v>
      </c>
      <c r="M881" s="5">
        <v>4.49</v>
      </c>
      <c r="N881" s="5">
        <v>1.43</v>
      </c>
      <c r="P881" s="5">
        <v>-5.68</v>
      </c>
      <c r="Q881" s="5">
        <v>-2.38</v>
      </c>
      <c r="S881" s="4" t="s">
        <v>2</v>
      </c>
    </row>
    <row r="882" spans="1:19" ht="60" x14ac:dyDescent="0.15">
      <c r="A882" s="1" t="s">
        <v>438</v>
      </c>
      <c r="B882" s="12" t="s">
        <v>5</v>
      </c>
      <c r="C882" s="11" t="s">
        <v>437</v>
      </c>
      <c r="D882" s="10">
        <f t="shared" si="52"/>
        <v>5.63</v>
      </c>
      <c r="E882" s="9" t="e">
        <f t="shared" si="53"/>
        <v>#VALUE!</v>
      </c>
      <c r="F882" s="8" t="e">
        <f t="shared" si="54"/>
        <v>#VALUE!</v>
      </c>
      <c r="G882" s="8">
        <f t="shared" si="55"/>
        <v>-2.9181818181818184</v>
      </c>
      <c r="H882" s="7" t="s">
        <v>436</v>
      </c>
      <c r="I882" s="14">
        <v>0.64200000000000002</v>
      </c>
      <c r="J882" s="5">
        <v>5.63</v>
      </c>
      <c r="K882" s="14">
        <v>-0.64100000000000001</v>
      </c>
      <c r="L882" s="15" t="s">
        <v>27</v>
      </c>
      <c r="M882" s="6">
        <v>19</v>
      </c>
      <c r="N882" s="6">
        <v>19.8</v>
      </c>
      <c r="P882" s="5">
        <v>-2.41</v>
      </c>
      <c r="Q882" s="14">
        <v>-0.22</v>
      </c>
      <c r="S882" s="4" t="s">
        <v>2</v>
      </c>
    </row>
    <row r="883" spans="1:19" ht="72" x14ac:dyDescent="0.15">
      <c r="A883" s="1" t="s">
        <v>435</v>
      </c>
      <c r="B883" s="12" t="s">
        <v>9</v>
      </c>
      <c r="C883" s="11" t="s">
        <v>434</v>
      </c>
      <c r="D883" s="10">
        <f t="shared" si="52"/>
        <v>5.53</v>
      </c>
      <c r="E883" s="9" t="e">
        <f t="shared" si="53"/>
        <v>#DIV/0!</v>
      </c>
      <c r="F883" s="8">
        <f t="shared" si="54"/>
        <v>-0.24148471615720526</v>
      </c>
      <c r="G883" s="8">
        <f t="shared" si="55"/>
        <v>-0.53133514986376029</v>
      </c>
      <c r="H883" s="7" t="s">
        <v>433</v>
      </c>
      <c r="I883" s="14">
        <v>0.39</v>
      </c>
      <c r="J883" s="5">
        <v>5.53</v>
      </c>
      <c r="K883" s="15" t="s">
        <v>27</v>
      </c>
      <c r="L883" s="6">
        <v>-22.9</v>
      </c>
      <c r="M883" s="15" t="s">
        <v>27</v>
      </c>
      <c r="N883" s="13">
        <v>0</v>
      </c>
      <c r="P883" s="14">
        <v>-0.80200000000000005</v>
      </c>
      <c r="Q883" s="14">
        <v>-0.73399999999999999</v>
      </c>
      <c r="S883" s="4" t="s">
        <v>2</v>
      </c>
    </row>
    <row r="884" spans="1:19" ht="36" x14ac:dyDescent="0.15">
      <c r="A884" s="1" t="s">
        <v>432</v>
      </c>
      <c r="B884" s="12" t="s">
        <v>5</v>
      </c>
      <c r="C884" s="11" t="s">
        <v>431</v>
      </c>
      <c r="D884" s="10">
        <f t="shared" si="52"/>
        <v>5.19</v>
      </c>
      <c r="E884" s="9" t="e">
        <f t="shared" si="53"/>
        <v>#VALUE!</v>
      </c>
      <c r="F884" s="8" t="e">
        <f t="shared" si="54"/>
        <v>#VALUE!</v>
      </c>
      <c r="G884" s="8" t="e">
        <f t="shared" si="55"/>
        <v>#VALUE!</v>
      </c>
      <c r="H884" s="7" t="s">
        <v>430</v>
      </c>
      <c r="I884" s="5">
        <v>2.73</v>
      </c>
      <c r="J884" s="5">
        <v>5.19</v>
      </c>
      <c r="K884" s="15" t="s">
        <v>27</v>
      </c>
      <c r="L884" s="15" t="s">
        <v>27</v>
      </c>
      <c r="M884" s="15" t="s">
        <v>27</v>
      </c>
      <c r="N884" s="15" t="s">
        <v>27</v>
      </c>
      <c r="P884" s="5">
        <v>-5.61</v>
      </c>
      <c r="Q884" s="15" t="s">
        <v>27</v>
      </c>
      <c r="S884" s="4" t="s">
        <v>2</v>
      </c>
    </row>
    <row r="885" spans="1:19" ht="48" x14ac:dyDescent="0.15">
      <c r="A885" s="1" t="s">
        <v>429</v>
      </c>
      <c r="B885" s="12" t="s">
        <v>130</v>
      </c>
      <c r="C885" s="11" t="s">
        <v>428</v>
      </c>
      <c r="D885" s="10">
        <f t="shared" si="52"/>
        <v>4.9000000000000004</v>
      </c>
      <c r="E885" s="9" t="e">
        <f t="shared" si="53"/>
        <v>#VALUE!</v>
      </c>
      <c r="F885" s="8" t="e">
        <f t="shared" si="54"/>
        <v>#VALUE!</v>
      </c>
      <c r="G885" s="8">
        <f t="shared" si="55"/>
        <v>-0.56237623762376232</v>
      </c>
      <c r="H885" s="7" t="s">
        <v>427</v>
      </c>
      <c r="I885" s="5">
        <v>2.84</v>
      </c>
      <c r="J885" s="5">
        <v>4.9000000000000004</v>
      </c>
      <c r="K885" s="6">
        <v>-12.5</v>
      </c>
      <c r="L885" s="15" t="s">
        <v>27</v>
      </c>
      <c r="M885" s="13">
        <v>0</v>
      </c>
      <c r="N885" s="13">
        <v>0</v>
      </c>
      <c r="P885" s="6">
        <v>-395.4</v>
      </c>
      <c r="Q885" s="5">
        <v>-5.05</v>
      </c>
      <c r="S885" s="4" t="s">
        <v>2</v>
      </c>
    </row>
    <row r="886" spans="1:19" ht="72" x14ac:dyDescent="0.15">
      <c r="A886" s="1" t="s">
        <v>426</v>
      </c>
      <c r="B886" s="12" t="s">
        <v>5</v>
      </c>
      <c r="C886" s="11" t="s">
        <v>425</v>
      </c>
      <c r="D886" s="10">
        <f t="shared" si="52"/>
        <v>4.87</v>
      </c>
      <c r="E886" s="9" t="e">
        <f t="shared" si="53"/>
        <v>#VALUE!</v>
      </c>
      <c r="F886" s="8" t="e">
        <f t="shared" si="54"/>
        <v>#VALUE!</v>
      </c>
      <c r="G886" s="8" t="e">
        <f t="shared" si="55"/>
        <v>#VALUE!</v>
      </c>
      <c r="H886" s="7" t="s">
        <v>424</v>
      </c>
      <c r="I886" s="5">
        <v>9.24</v>
      </c>
      <c r="J886" s="5">
        <v>4.87</v>
      </c>
      <c r="K886" s="6">
        <v>-17</v>
      </c>
      <c r="L886" s="15" t="s">
        <v>27</v>
      </c>
      <c r="M886" s="15" t="s">
        <v>27</v>
      </c>
      <c r="N886" s="15" t="s">
        <v>27</v>
      </c>
      <c r="P886" s="6">
        <v>-58.1</v>
      </c>
      <c r="Q886" s="15" t="s">
        <v>27</v>
      </c>
      <c r="S886" s="4" t="s">
        <v>2</v>
      </c>
    </row>
    <row r="887" spans="1:19" ht="36" x14ac:dyDescent="0.15">
      <c r="A887" s="1" t="s">
        <v>423</v>
      </c>
      <c r="B887" s="12" t="s">
        <v>5</v>
      </c>
      <c r="C887" s="11" t="s">
        <v>422</v>
      </c>
      <c r="D887" s="10">
        <f t="shared" si="52"/>
        <v>4.7699999999999996</v>
      </c>
      <c r="E887" s="9" t="e">
        <f t="shared" si="53"/>
        <v>#VALUE!</v>
      </c>
      <c r="F887" s="8" t="e">
        <f t="shared" si="54"/>
        <v>#VALUE!</v>
      </c>
      <c r="G887" s="8">
        <f t="shared" si="55"/>
        <v>-0.76923076923076916</v>
      </c>
      <c r="H887" s="7" t="s">
        <v>421</v>
      </c>
      <c r="I887" s="5">
        <v>6.7</v>
      </c>
      <c r="J887" s="5">
        <v>4.7699999999999996</v>
      </c>
      <c r="K887" s="5">
        <v>-8.39</v>
      </c>
      <c r="L887" s="15" t="s">
        <v>27</v>
      </c>
      <c r="M887" s="15" t="s">
        <v>27</v>
      </c>
      <c r="N887" s="14">
        <v>0.2</v>
      </c>
      <c r="P887" s="6">
        <v>-12.4</v>
      </c>
      <c r="Q887" s="5">
        <v>-8.7100000000000009</v>
      </c>
      <c r="S887" s="4" t="s">
        <v>2</v>
      </c>
    </row>
    <row r="888" spans="1:19" ht="60" x14ac:dyDescent="0.15">
      <c r="A888" s="1" t="s">
        <v>420</v>
      </c>
      <c r="B888" s="12" t="s">
        <v>5</v>
      </c>
      <c r="C888" s="11" t="s">
        <v>419</v>
      </c>
      <c r="D888" s="10">
        <f t="shared" si="52"/>
        <v>4.71</v>
      </c>
      <c r="E888" s="9" t="e">
        <f t="shared" si="53"/>
        <v>#VALUE!</v>
      </c>
      <c r="F888" s="8" t="e">
        <f t="shared" si="54"/>
        <v>#VALUE!</v>
      </c>
      <c r="G888" s="8" t="e">
        <f t="shared" si="55"/>
        <v>#VALUE!</v>
      </c>
      <c r="H888" s="7" t="s">
        <v>418</v>
      </c>
      <c r="I888" s="5">
        <v>1.22</v>
      </c>
      <c r="J888" s="5">
        <v>4.71</v>
      </c>
      <c r="K888" s="5">
        <v>-9.2799999999999994</v>
      </c>
      <c r="L888" s="15" t="s">
        <v>27</v>
      </c>
      <c r="M888" s="13">
        <v>0</v>
      </c>
      <c r="N888" s="15" t="s">
        <v>27</v>
      </c>
      <c r="P888" s="5">
        <v>-3.38</v>
      </c>
      <c r="Q888" s="15" t="s">
        <v>27</v>
      </c>
      <c r="S888" s="4" t="s">
        <v>2</v>
      </c>
    </row>
    <row r="889" spans="1:19" ht="36" x14ac:dyDescent="0.15">
      <c r="A889" s="1" t="s">
        <v>417</v>
      </c>
      <c r="B889" s="12" t="s">
        <v>5</v>
      </c>
      <c r="C889" s="11" t="s">
        <v>416</v>
      </c>
      <c r="D889" s="10">
        <f t="shared" si="52"/>
        <v>4.6900000000000004</v>
      </c>
      <c r="E889" s="9" t="e">
        <f t="shared" si="53"/>
        <v>#VALUE!</v>
      </c>
      <c r="F889" s="8" t="e">
        <f t="shared" si="54"/>
        <v>#VALUE!</v>
      </c>
      <c r="G889" s="8" t="e">
        <f t="shared" si="55"/>
        <v>#VALUE!</v>
      </c>
      <c r="H889" s="7" t="s">
        <v>415</v>
      </c>
      <c r="I889" s="5">
        <v>2.97</v>
      </c>
      <c r="J889" s="5">
        <v>4.6900000000000004</v>
      </c>
      <c r="K889" s="5">
        <v>-4.07</v>
      </c>
      <c r="L889" s="15" t="s">
        <v>27</v>
      </c>
      <c r="M889" s="14">
        <v>6.0000000000000001E-3</v>
      </c>
      <c r="N889" s="15" t="s">
        <v>27</v>
      </c>
      <c r="P889" s="5">
        <v>-2.3199999999999998</v>
      </c>
      <c r="Q889" s="15" t="s">
        <v>27</v>
      </c>
      <c r="S889" s="4" t="s">
        <v>2</v>
      </c>
    </row>
    <row r="890" spans="1:19" ht="84" x14ac:dyDescent="0.15">
      <c r="A890" s="1" t="s">
        <v>414</v>
      </c>
      <c r="B890" s="12" t="s">
        <v>413</v>
      </c>
      <c r="C890" s="11" t="s">
        <v>412</v>
      </c>
      <c r="D890" s="10">
        <f t="shared" si="52"/>
        <v>4.43</v>
      </c>
      <c r="E890" s="9" t="e">
        <f t="shared" si="53"/>
        <v>#VALUE!</v>
      </c>
      <c r="F890" s="8" t="e">
        <f t="shared" si="54"/>
        <v>#VALUE!</v>
      </c>
      <c r="G890" s="8" t="e">
        <f t="shared" si="55"/>
        <v>#VALUE!</v>
      </c>
      <c r="H890" s="7" t="s">
        <v>411</v>
      </c>
      <c r="I890" s="5">
        <v>4.43</v>
      </c>
      <c r="J890" s="5">
        <v>4.43</v>
      </c>
      <c r="K890" s="6">
        <v>-16.3</v>
      </c>
      <c r="L890" s="15" t="s">
        <v>27</v>
      </c>
      <c r="M890" s="15" t="s">
        <v>27</v>
      </c>
      <c r="N890" s="15" t="s">
        <v>27</v>
      </c>
      <c r="P890" s="6">
        <v>-37.9</v>
      </c>
      <c r="Q890" s="15" t="s">
        <v>27</v>
      </c>
      <c r="S890" s="4" t="s">
        <v>2</v>
      </c>
    </row>
    <row r="891" spans="1:19" ht="72" x14ac:dyDescent="0.15">
      <c r="A891" s="1" t="s">
        <v>410</v>
      </c>
      <c r="B891" s="12" t="s">
        <v>5</v>
      </c>
      <c r="C891" s="11" t="s">
        <v>409</v>
      </c>
      <c r="D891" s="10">
        <f t="shared" si="52"/>
        <v>4.42</v>
      </c>
      <c r="E891" s="9" t="e">
        <f t="shared" si="53"/>
        <v>#VALUE!</v>
      </c>
      <c r="F891" s="8" t="e">
        <f t="shared" si="54"/>
        <v>#VALUE!</v>
      </c>
      <c r="G891" s="8" t="e">
        <f t="shared" si="55"/>
        <v>#VALUE!</v>
      </c>
      <c r="H891" s="7" t="s">
        <v>408</v>
      </c>
      <c r="I891" s="5">
        <v>2.41</v>
      </c>
      <c r="J891" s="5">
        <v>4.42</v>
      </c>
      <c r="K891" s="5">
        <v>-4.8</v>
      </c>
      <c r="L891" s="15" t="s">
        <v>27</v>
      </c>
      <c r="M891" s="5">
        <v>4.88</v>
      </c>
      <c r="N891" s="15" t="s">
        <v>27</v>
      </c>
      <c r="P891" s="5">
        <v>-1.5</v>
      </c>
      <c r="Q891" s="15" t="s">
        <v>27</v>
      </c>
      <c r="S891" s="4" t="s">
        <v>2</v>
      </c>
    </row>
    <row r="892" spans="1:19" ht="60" x14ac:dyDescent="0.15">
      <c r="A892" s="1" t="s">
        <v>407</v>
      </c>
      <c r="B892" s="12" t="s">
        <v>5</v>
      </c>
      <c r="C892" s="11" t="s">
        <v>406</v>
      </c>
      <c r="D892" s="10">
        <f t="shared" si="52"/>
        <v>4.41</v>
      </c>
      <c r="E892" s="9" t="e">
        <f t="shared" si="53"/>
        <v>#VALUE!</v>
      </c>
      <c r="F892" s="8" t="e">
        <f t="shared" si="54"/>
        <v>#VALUE!</v>
      </c>
      <c r="G892" s="8" t="e">
        <f t="shared" si="55"/>
        <v>#VALUE!</v>
      </c>
      <c r="H892" s="7" t="s">
        <v>405</v>
      </c>
      <c r="I892" s="5">
        <v>4.84</v>
      </c>
      <c r="J892" s="5">
        <v>4.41</v>
      </c>
      <c r="K892" s="6">
        <v>-21.7</v>
      </c>
      <c r="L892" s="15" t="s">
        <v>27</v>
      </c>
      <c r="M892" s="14">
        <v>1.2E-2</v>
      </c>
      <c r="N892" s="15" t="s">
        <v>27</v>
      </c>
      <c r="P892" s="13">
        <v>0</v>
      </c>
      <c r="Q892" s="15" t="s">
        <v>27</v>
      </c>
      <c r="S892" s="4" t="s">
        <v>2</v>
      </c>
    </row>
    <row r="893" spans="1:19" ht="108" x14ac:dyDescent="0.15">
      <c r="A893" s="1" t="s">
        <v>404</v>
      </c>
      <c r="B893" s="12" t="s">
        <v>5</v>
      </c>
      <c r="C893" s="11" t="s">
        <v>403</v>
      </c>
      <c r="D893" s="10">
        <f t="shared" si="52"/>
        <v>4.3899999999999997</v>
      </c>
      <c r="E893" s="9" t="e">
        <f t="shared" si="53"/>
        <v>#VALUE!</v>
      </c>
      <c r="F893" s="8" t="e">
        <f t="shared" si="54"/>
        <v>#VALUE!</v>
      </c>
      <c r="G893" s="8">
        <f t="shared" si="55"/>
        <v>-0.138265306122449</v>
      </c>
      <c r="H893" s="7" t="s">
        <v>402</v>
      </c>
      <c r="I893" s="14">
        <v>0.27100000000000002</v>
      </c>
      <c r="J893" s="5">
        <v>4.3899999999999997</v>
      </c>
      <c r="K893" s="6">
        <v>-26.3</v>
      </c>
      <c r="L893" s="15" t="s">
        <v>27</v>
      </c>
      <c r="M893" s="15" t="s">
        <v>27</v>
      </c>
      <c r="N893" s="13">
        <v>0</v>
      </c>
      <c r="P893" s="5">
        <v>-4.74</v>
      </c>
      <c r="Q893" s="5">
        <v>-1.96</v>
      </c>
      <c r="S893" s="4" t="s">
        <v>2</v>
      </c>
    </row>
    <row r="894" spans="1:19" ht="48" x14ac:dyDescent="0.15">
      <c r="A894" s="1" t="s">
        <v>401</v>
      </c>
      <c r="B894" s="12" t="s">
        <v>9</v>
      </c>
      <c r="C894" s="11" t="s">
        <v>400</v>
      </c>
      <c r="D894" s="10">
        <f t="shared" si="52"/>
        <v>4.0599999999999996</v>
      </c>
      <c r="E894" s="9" t="e">
        <f t="shared" si="53"/>
        <v>#VALUE!</v>
      </c>
      <c r="F894" s="8" t="e">
        <f t="shared" si="54"/>
        <v>#VALUE!</v>
      </c>
      <c r="G894" s="8" t="e">
        <f t="shared" si="55"/>
        <v>#VALUE!</v>
      </c>
      <c r="H894" s="7" t="s">
        <v>399</v>
      </c>
      <c r="I894" s="5">
        <v>1.68</v>
      </c>
      <c r="J894" s="5">
        <v>4.0599999999999996</v>
      </c>
      <c r="K894" s="5">
        <v>-3.8</v>
      </c>
      <c r="L894" s="15" t="s">
        <v>27</v>
      </c>
      <c r="M894" s="13">
        <v>0</v>
      </c>
      <c r="N894" s="15" t="s">
        <v>27</v>
      </c>
      <c r="P894" s="14">
        <v>-0.26300000000000001</v>
      </c>
      <c r="Q894" s="15" t="s">
        <v>27</v>
      </c>
      <c r="S894" s="4" t="s">
        <v>2</v>
      </c>
    </row>
    <row r="895" spans="1:19" ht="24" x14ac:dyDescent="0.15">
      <c r="A895" s="1" t="s">
        <v>398</v>
      </c>
      <c r="B895" s="12" t="s">
        <v>9</v>
      </c>
      <c r="C895" s="11" t="s">
        <v>397</v>
      </c>
      <c r="D895" s="10">
        <f t="shared" si="52"/>
        <v>3.8</v>
      </c>
      <c r="E895" s="9" t="e">
        <f t="shared" si="53"/>
        <v>#VALUE!</v>
      </c>
      <c r="F895" s="8" t="e">
        <f t="shared" si="54"/>
        <v>#VALUE!</v>
      </c>
      <c r="G895" s="8" t="e">
        <f t="shared" si="55"/>
        <v>#VALUE!</v>
      </c>
      <c r="H895" s="7" t="s">
        <v>396</v>
      </c>
      <c r="I895" s="5">
        <v>2.0299999999999998</v>
      </c>
      <c r="J895" s="5">
        <v>3.8</v>
      </c>
      <c r="K895" s="15" t="s">
        <v>27</v>
      </c>
      <c r="L895" s="15" t="s">
        <v>27</v>
      </c>
      <c r="M895" s="15" t="s">
        <v>27</v>
      </c>
      <c r="N895" s="15" t="s">
        <v>27</v>
      </c>
      <c r="P895" s="15" t="s">
        <v>27</v>
      </c>
      <c r="Q895" s="15" t="s">
        <v>27</v>
      </c>
      <c r="S895" s="4" t="s">
        <v>2</v>
      </c>
    </row>
    <row r="896" spans="1:19" ht="84" x14ac:dyDescent="0.15">
      <c r="A896" s="1" t="s">
        <v>395</v>
      </c>
      <c r="B896" s="12" t="s">
        <v>5</v>
      </c>
      <c r="C896" s="11" t="s">
        <v>394</v>
      </c>
      <c r="D896" s="10">
        <f t="shared" si="52"/>
        <v>3.68</v>
      </c>
      <c r="E896" s="9" t="e">
        <f t="shared" si="53"/>
        <v>#VALUE!</v>
      </c>
      <c r="F896" s="8" t="e">
        <f t="shared" si="54"/>
        <v>#VALUE!</v>
      </c>
      <c r="G896" s="8">
        <f t="shared" si="55"/>
        <v>-1.0378787878787878</v>
      </c>
      <c r="H896" s="7" t="s">
        <v>393</v>
      </c>
      <c r="I896" s="5">
        <v>1.37</v>
      </c>
      <c r="J896" s="5">
        <v>3.68</v>
      </c>
      <c r="K896" s="6">
        <v>-12.1</v>
      </c>
      <c r="L896" s="15" t="s">
        <v>27</v>
      </c>
      <c r="M896" s="13">
        <v>0</v>
      </c>
      <c r="N896" s="14">
        <v>0.375</v>
      </c>
      <c r="P896" s="5">
        <v>-3.39</v>
      </c>
      <c r="Q896" s="5">
        <v>-1.32</v>
      </c>
      <c r="S896" s="4" t="s">
        <v>2</v>
      </c>
    </row>
    <row r="897" spans="1:19" ht="60" x14ac:dyDescent="0.15">
      <c r="A897" s="1" t="s">
        <v>392</v>
      </c>
      <c r="B897" s="12" t="s">
        <v>16</v>
      </c>
      <c r="C897" s="11" t="s">
        <v>391</v>
      </c>
      <c r="D897" s="10">
        <f t="shared" si="52"/>
        <v>3.39</v>
      </c>
      <c r="E897" s="9" t="e">
        <f t="shared" si="53"/>
        <v>#VALUE!</v>
      </c>
      <c r="F897" s="8" t="e">
        <f t="shared" si="54"/>
        <v>#VALUE!</v>
      </c>
      <c r="G897" s="8">
        <f t="shared" si="55"/>
        <v>-1.26</v>
      </c>
      <c r="H897" s="7" t="s">
        <v>390</v>
      </c>
      <c r="I897" s="14">
        <v>0.378</v>
      </c>
      <c r="J897" s="5">
        <v>3.39</v>
      </c>
      <c r="K897" s="5">
        <v>-4.0999999999999996</v>
      </c>
      <c r="L897" s="15" t="s">
        <v>27</v>
      </c>
      <c r="M897" s="5">
        <v>4.7699999999999996</v>
      </c>
      <c r="N897" s="6">
        <v>35</v>
      </c>
      <c r="P897" s="5">
        <v>1.17</v>
      </c>
      <c r="Q897" s="14">
        <v>-0.3</v>
      </c>
      <c r="S897" s="4" t="s">
        <v>2</v>
      </c>
    </row>
    <row r="898" spans="1:19" ht="96" x14ac:dyDescent="0.15">
      <c r="A898" s="1" t="s">
        <v>389</v>
      </c>
      <c r="B898" s="12" t="s">
        <v>5</v>
      </c>
      <c r="C898" s="11" t="s">
        <v>388</v>
      </c>
      <c r="D898" s="10">
        <f t="shared" si="52"/>
        <v>3.35</v>
      </c>
      <c r="E898" s="9" t="e">
        <f t="shared" si="53"/>
        <v>#VALUE!</v>
      </c>
      <c r="F898" s="8" t="e">
        <f t="shared" si="54"/>
        <v>#VALUE!</v>
      </c>
      <c r="G898" s="8">
        <f t="shared" si="55"/>
        <v>-3.7802197802197801</v>
      </c>
      <c r="H898" s="7" t="s">
        <v>387</v>
      </c>
      <c r="I898" s="5">
        <v>3.44</v>
      </c>
      <c r="J898" s="5">
        <v>3.35</v>
      </c>
      <c r="K898" s="5">
        <v>-2.98</v>
      </c>
      <c r="L898" s="15" t="s">
        <v>27</v>
      </c>
      <c r="M898" s="6">
        <v>16.899999999999999</v>
      </c>
      <c r="N898" s="6">
        <v>19.2</v>
      </c>
      <c r="P898" s="5">
        <v>-2.19</v>
      </c>
      <c r="Q898" s="14">
        <v>-0.91</v>
      </c>
      <c r="S898" s="4" t="s">
        <v>2</v>
      </c>
    </row>
    <row r="899" spans="1:19" ht="36" x14ac:dyDescent="0.15">
      <c r="A899" s="1" t="s">
        <v>386</v>
      </c>
      <c r="B899" s="12" t="s">
        <v>5</v>
      </c>
      <c r="C899" s="11" t="s">
        <v>385</v>
      </c>
      <c r="D899" s="10">
        <f t="shared" si="52"/>
        <v>3.19</v>
      </c>
      <c r="E899" s="9" t="e">
        <f t="shared" si="53"/>
        <v>#VALUE!</v>
      </c>
      <c r="F899" s="8" t="e">
        <f t="shared" si="54"/>
        <v>#VALUE!</v>
      </c>
      <c r="G899" s="8">
        <f t="shared" si="55"/>
        <v>-0.58876811594202894</v>
      </c>
      <c r="H899" s="7" t="s">
        <v>384</v>
      </c>
      <c r="I899" s="14">
        <v>0.32500000000000001</v>
      </c>
      <c r="J899" s="5">
        <v>3.19</v>
      </c>
      <c r="K899" s="5">
        <v>-7.85</v>
      </c>
      <c r="L899" s="15" t="s">
        <v>27</v>
      </c>
      <c r="M899" s="13">
        <v>0</v>
      </c>
      <c r="N899" s="13">
        <v>0</v>
      </c>
      <c r="P899" s="14">
        <v>-0.70099999999999996</v>
      </c>
      <c r="Q899" s="14">
        <v>-0.55200000000000005</v>
      </c>
      <c r="S899" s="4" t="s">
        <v>2</v>
      </c>
    </row>
    <row r="900" spans="1:19" ht="48" x14ac:dyDescent="0.15">
      <c r="A900" s="1" t="s">
        <v>383</v>
      </c>
      <c r="B900" s="12" t="s">
        <v>5</v>
      </c>
      <c r="C900" s="11" t="s">
        <v>382</v>
      </c>
      <c r="D900" s="10">
        <f t="shared" si="52"/>
        <v>2.95</v>
      </c>
      <c r="E900" s="9" t="e">
        <f t="shared" si="53"/>
        <v>#VALUE!</v>
      </c>
      <c r="F900" s="8" t="e">
        <f t="shared" si="54"/>
        <v>#VALUE!</v>
      </c>
      <c r="G900" s="8">
        <f t="shared" si="55"/>
        <v>-0.43580246913580239</v>
      </c>
      <c r="H900" s="7" t="s">
        <v>381</v>
      </c>
      <c r="I900" s="14">
        <v>0.70599999999999996</v>
      </c>
      <c r="J900" s="5">
        <v>2.95</v>
      </c>
      <c r="K900" s="6">
        <v>-40.299999999999997</v>
      </c>
      <c r="L900" s="15" t="s">
        <v>27</v>
      </c>
      <c r="M900" s="13">
        <v>0</v>
      </c>
      <c r="N900" s="13">
        <v>0</v>
      </c>
      <c r="P900" s="5">
        <v>-6.71</v>
      </c>
      <c r="Q900" s="5">
        <v>-1.62</v>
      </c>
      <c r="S900" s="4" t="s">
        <v>2</v>
      </c>
    </row>
    <row r="901" spans="1:19" ht="36" x14ac:dyDescent="0.15">
      <c r="A901" s="1" t="s">
        <v>380</v>
      </c>
      <c r="B901" s="12" t="s">
        <v>5</v>
      </c>
      <c r="C901" s="11" t="s">
        <v>379</v>
      </c>
      <c r="D901" s="10">
        <f t="shared" si="52"/>
        <v>2.89</v>
      </c>
      <c r="E901" s="9" t="e">
        <f t="shared" si="53"/>
        <v>#VALUE!</v>
      </c>
      <c r="F901" s="8" t="e">
        <f t="shared" si="54"/>
        <v>#VALUE!</v>
      </c>
      <c r="G901" s="8" t="e">
        <f t="shared" si="55"/>
        <v>#VALUE!</v>
      </c>
      <c r="H901" s="7" t="s">
        <v>378</v>
      </c>
      <c r="I901" s="5">
        <v>2.29</v>
      </c>
      <c r="J901" s="5">
        <v>2.89</v>
      </c>
      <c r="K901" s="5">
        <v>-4.7</v>
      </c>
      <c r="L901" s="15" t="s">
        <v>27</v>
      </c>
      <c r="M901" s="5">
        <v>1.22</v>
      </c>
      <c r="N901" s="15" t="s">
        <v>27</v>
      </c>
      <c r="P901" s="6">
        <v>-89.1</v>
      </c>
      <c r="Q901" s="15" t="s">
        <v>27</v>
      </c>
      <c r="S901" s="4" t="s">
        <v>2</v>
      </c>
    </row>
    <row r="902" spans="1:19" ht="48" x14ac:dyDescent="0.15">
      <c r="A902" s="1" t="s">
        <v>377</v>
      </c>
      <c r="B902" s="12" t="s">
        <v>5</v>
      </c>
      <c r="C902" s="11" t="s">
        <v>376</v>
      </c>
      <c r="D902" s="10">
        <f t="shared" si="52"/>
        <v>2.82</v>
      </c>
      <c r="E902" s="9" t="e">
        <f t="shared" si="53"/>
        <v>#DIV/0!</v>
      </c>
      <c r="F902" s="8">
        <f t="shared" si="54"/>
        <v>-0.27920792079207918</v>
      </c>
      <c r="G902" s="8">
        <f t="shared" si="55"/>
        <v>-0.38078902229845629</v>
      </c>
      <c r="H902" s="7" t="s">
        <v>375</v>
      </c>
      <c r="I902" s="5">
        <v>2.2200000000000002</v>
      </c>
      <c r="J902" s="5">
        <v>2.82</v>
      </c>
      <c r="K902" s="5">
        <v>-6.17</v>
      </c>
      <c r="L902" s="6">
        <v>-10.1</v>
      </c>
      <c r="M902" s="13">
        <v>0</v>
      </c>
      <c r="N902" s="13">
        <v>0</v>
      </c>
      <c r="P902" s="5">
        <v>-7.15</v>
      </c>
      <c r="Q902" s="5">
        <v>-5.83</v>
      </c>
      <c r="S902" s="4" t="s">
        <v>2</v>
      </c>
    </row>
    <row r="903" spans="1:19" ht="60" x14ac:dyDescent="0.15">
      <c r="A903" s="1" t="s">
        <v>374</v>
      </c>
      <c r="B903" s="12" t="s">
        <v>9</v>
      </c>
      <c r="C903" s="11" t="s">
        <v>373</v>
      </c>
      <c r="D903" s="10">
        <f t="shared" si="52"/>
        <v>2.8</v>
      </c>
      <c r="E903" s="9" t="e">
        <f t="shared" si="53"/>
        <v>#VALUE!</v>
      </c>
      <c r="F903" s="8" t="e">
        <f t="shared" si="54"/>
        <v>#VALUE!</v>
      </c>
      <c r="G903" s="8" t="e">
        <f t="shared" si="55"/>
        <v>#VALUE!</v>
      </c>
      <c r="H903" s="7" t="s">
        <v>372</v>
      </c>
      <c r="I903" s="14">
        <v>0.28799999999999998</v>
      </c>
      <c r="J903" s="5">
        <v>2.8</v>
      </c>
      <c r="K903" s="15" t="s">
        <v>27</v>
      </c>
      <c r="L903" s="15" t="s">
        <v>27</v>
      </c>
      <c r="M903" s="5">
        <v>2.78</v>
      </c>
      <c r="N903" s="15" t="s">
        <v>27</v>
      </c>
      <c r="P903" s="14">
        <v>-0.95399999999999996</v>
      </c>
      <c r="Q903" s="15" t="s">
        <v>27</v>
      </c>
      <c r="S903" s="4" t="s">
        <v>2</v>
      </c>
    </row>
    <row r="904" spans="1:19" ht="60" x14ac:dyDescent="0.15">
      <c r="A904" s="1" t="s">
        <v>371</v>
      </c>
      <c r="B904" s="12" t="s">
        <v>5</v>
      </c>
      <c r="C904" s="11" t="s">
        <v>370</v>
      </c>
      <c r="D904" s="10">
        <f t="shared" si="52"/>
        <v>2.78</v>
      </c>
      <c r="E904" s="9" t="e">
        <f t="shared" si="53"/>
        <v>#VALUE!</v>
      </c>
      <c r="F904" s="8" t="e">
        <f t="shared" si="54"/>
        <v>#VALUE!</v>
      </c>
      <c r="G904" s="8" t="e">
        <f t="shared" si="55"/>
        <v>#VALUE!</v>
      </c>
      <c r="H904" s="7" t="s">
        <v>369</v>
      </c>
      <c r="I904" s="5">
        <v>1.85</v>
      </c>
      <c r="J904" s="5">
        <v>2.78</v>
      </c>
      <c r="K904" s="15" t="s">
        <v>27</v>
      </c>
      <c r="L904" s="15" t="s">
        <v>27</v>
      </c>
      <c r="M904" s="15" t="s">
        <v>27</v>
      </c>
      <c r="N904" s="15" t="s">
        <v>27</v>
      </c>
      <c r="P904" s="6">
        <v>-19</v>
      </c>
      <c r="Q904" s="15" t="s">
        <v>27</v>
      </c>
      <c r="S904" s="4" t="s">
        <v>2</v>
      </c>
    </row>
    <row r="905" spans="1:19" ht="48" x14ac:dyDescent="0.15">
      <c r="A905" s="1" t="s">
        <v>368</v>
      </c>
      <c r="B905" s="12" t="s">
        <v>5</v>
      </c>
      <c r="C905" s="11" t="s">
        <v>367</v>
      </c>
      <c r="D905" s="10">
        <f t="shared" si="52"/>
        <v>2.75</v>
      </c>
      <c r="E905" s="9" t="e">
        <f t="shared" si="53"/>
        <v>#VALUE!</v>
      </c>
      <c r="F905" s="8" t="e">
        <f t="shared" si="54"/>
        <v>#VALUE!</v>
      </c>
      <c r="G905" s="8">
        <f t="shared" si="55"/>
        <v>-0.64155844155844155</v>
      </c>
      <c r="H905" s="7" t="s">
        <v>366</v>
      </c>
      <c r="I905" s="5">
        <v>9.8800000000000008</v>
      </c>
      <c r="J905" s="5">
        <v>2.75</v>
      </c>
      <c r="K905" s="6">
        <v>-57.8</v>
      </c>
      <c r="L905" s="15" t="s">
        <v>27</v>
      </c>
      <c r="M905" s="13">
        <v>0</v>
      </c>
      <c r="N905" s="13">
        <v>0</v>
      </c>
      <c r="P905" s="6">
        <v>-23.9</v>
      </c>
      <c r="Q905" s="6">
        <v>-15.4</v>
      </c>
      <c r="S905" s="4" t="s">
        <v>2</v>
      </c>
    </row>
    <row r="906" spans="1:19" ht="84" x14ac:dyDescent="0.15">
      <c r="A906" s="1" t="s">
        <v>365</v>
      </c>
      <c r="B906" s="12" t="s">
        <v>5</v>
      </c>
      <c r="C906" s="11" t="s">
        <v>364</v>
      </c>
      <c r="D906" s="10">
        <f t="shared" si="52"/>
        <v>2.75</v>
      </c>
      <c r="E906" s="9" t="e">
        <f t="shared" si="53"/>
        <v>#VALUE!</v>
      </c>
      <c r="F906" s="8" t="e">
        <f t="shared" si="54"/>
        <v>#VALUE!</v>
      </c>
      <c r="G906" s="8">
        <f t="shared" si="55"/>
        <v>-2.032258064516129</v>
      </c>
      <c r="H906" s="7" t="s">
        <v>363</v>
      </c>
      <c r="I906" s="5">
        <v>3.15</v>
      </c>
      <c r="J906" s="5">
        <v>2.75</v>
      </c>
      <c r="K906" s="5">
        <v>-5.97</v>
      </c>
      <c r="L906" s="15" t="s">
        <v>27</v>
      </c>
      <c r="M906" s="14">
        <v>6.0000000000000001E-3</v>
      </c>
      <c r="N906" s="14">
        <v>1E-3</v>
      </c>
      <c r="P906" s="5">
        <v>-2.79</v>
      </c>
      <c r="Q906" s="5">
        <v>-1.55</v>
      </c>
      <c r="S906" s="4" t="s">
        <v>2</v>
      </c>
    </row>
    <row r="907" spans="1:19" ht="84" x14ac:dyDescent="0.15">
      <c r="A907" s="1" t="s">
        <v>362</v>
      </c>
      <c r="B907" s="12" t="s">
        <v>5</v>
      </c>
      <c r="C907" s="11" t="s">
        <v>361</v>
      </c>
      <c r="D907" s="10">
        <f t="shared" si="52"/>
        <v>2.73</v>
      </c>
      <c r="E907" s="9" t="e">
        <f t="shared" si="53"/>
        <v>#VALUE!</v>
      </c>
      <c r="F907" s="8" t="e">
        <f t="shared" si="54"/>
        <v>#VALUE!</v>
      </c>
      <c r="G907" s="8">
        <f t="shared" si="55"/>
        <v>-1.241563055062167</v>
      </c>
      <c r="H907" s="7" t="s">
        <v>360</v>
      </c>
      <c r="I907" s="14">
        <v>0.69899999999999995</v>
      </c>
      <c r="J907" s="5">
        <v>2.73</v>
      </c>
      <c r="K907" s="6">
        <v>-17.2</v>
      </c>
      <c r="L907" s="15" t="s">
        <v>27</v>
      </c>
      <c r="M907" s="13">
        <v>0</v>
      </c>
      <c r="N907" s="13">
        <v>0</v>
      </c>
      <c r="P907" s="5">
        <v>-1.03</v>
      </c>
      <c r="Q907" s="14">
        <v>-0.56299999999999994</v>
      </c>
      <c r="S907" s="4" t="s">
        <v>2</v>
      </c>
    </row>
    <row r="908" spans="1:19" ht="60" x14ac:dyDescent="0.15">
      <c r="A908" s="1" t="s">
        <v>359</v>
      </c>
      <c r="B908" s="12" t="s">
        <v>78</v>
      </c>
      <c r="C908" s="11" t="s">
        <v>358</v>
      </c>
      <c r="D908" s="10">
        <f t="shared" si="52"/>
        <v>2.67</v>
      </c>
      <c r="E908" s="9" t="e">
        <f t="shared" si="53"/>
        <v>#VALUE!</v>
      </c>
      <c r="F908" s="8" t="e">
        <f t="shared" si="54"/>
        <v>#VALUE!</v>
      </c>
      <c r="G908" s="8" t="e">
        <f t="shared" si="55"/>
        <v>#VALUE!</v>
      </c>
      <c r="H908" s="7" t="s">
        <v>357</v>
      </c>
      <c r="I908" s="5">
        <v>2.4</v>
      </c>
      <c r="J908" s="5">
        <v>2.67</v>
      </c>
      <c r="K908" s="5">
        <v>-6.79</v>
      </c>
      <c r="L908" s="15" t="s">
        <v>27</v>
      </c>
      <c r="M908" s="5">
        <v>1.31</v>
      </c>
      <c r="N908" s="15" t="s">
        <v>27</v>
      </c>
      <c r="P908" s="6">
        <v>-22.7</v>
      </c>
      <c r="Q908" s="15" t="s">
        <v>27</v>
      </c>
      <c r="S908" s="4" t="s">
        <v>2</v>
      </c>
    </row>
    <row r="909" spans="1:19" ht="108" x14ac:dyDescent="0.15">
      <c r="A909" s="1" t="s">
        <v>356</v>
      </c>
      <c r="B909" s="12" t="s">
        <v>349</v>
      </c>
      <c r="C909" s="11" t="s">
        <v>355</v>
      </c>
      <c r="D909" s="10">
        <f t="shared" si="52"/>
        <v>2.52</v>
      </c>
      <c r="E909" s="9" t="e">
        <f t="shared" si="53"/>
        <v>#VALUE!</v>
      </c>
      <c r="F909" s="8" t="e">
        <f t="shared" si="54"/>
        <v>#VALUE!</v>
      </c>
      <c r="G909" s="8" t="e">
        <f t="shared" si="55"/>
        <v>#VALUE!</v>
      </c>
      <c r="H909" s="7" t="s">
        <v>354</v>
      </c>
      <c r="I909" s="5">
        <v>1.38</v>
      </c>
      <c r="J909" s="5">
        <v>2.52</v>
      </c>
      <c r="K909" s="5">
        <v>-1.5</v>
      </c>
      <c r="L909" s="15" t="s">
        <v>27</v>
      </c>
      <c r="M909" s="13">
        <v>0</v>
      </c>
      <c r="N909" s="15" t="s">
        <v>27</v>
      </c>
      <c r="P909" s="14">
        <v>-0.32500000000000001</v>
      </c>
      <c r="Q909" s="15" t="s">
        <v>27</v>
      </c>
      <c r="S909" s="4" t="s">
        <v>2</v>
      </c>
    </row>
    <row r="910" spans="1:19" ht="36" x14ac:dyDescent="0.15">
      <c r="A910" s="1" t="s">
        <v>353</v>
      </c>
      <c r="B910" s="12" t="s">
        <v>5</v>
      </c>
      <c r="C910" s="11" t="s">
        <v>352</v>
      </c>
      <c r="D910" s="10">
        <f t="shared" si="52"/>
        <v>2.29</v>
      </c>
      <c r="E910" s="9" t="e">
        <f t="shared" si="53"/>
        <v>#VALUE!</v>
      </c>
      <c r="F910" s="8" t="e">
        <f t="shared" si="54"/>
        <v>#VALUE!</v>
      </c>
      <c r="G910" s="8" t="e">
        <f t="shared" si="55"/>
        <v>#VALUE!</v>
      </c>
      <c r="H910" s="7" t="s">
        <v>351</v>
      </c>
      <c r="I910" s="5">
        <v>1.94</v>
      </c>
      <c r="J910" s="5">
        <v>2.29</v>
      </c>
      <c r="K910" s="6">
        <v>-10.199999999999999</v>
      </c>
      <c r="L910" s="15" t="s">
        <v>27</v>
      </c>
      <c r="M910" s="14">
        <v>0.73</v>
      </c>
      <c r="N910" s="15" t="s">
        <v>27</v>
      </c>
      <c r="P910" s="6">
        <v>-28.4</v>
      </c>
      <c r="Q910" s="15" t="s">
        <v>27</v>
      </c>
      <c r="S910" s="4" t="s">
        <v>2</v>
      </c>
    </row>
    <row r="911" spans="1:19" ht="108" x14ac:dyDescent="0.15">
      <c r="A911" s="1" t="s">
        <v>350</v>
      </c>
      <c r="B911" s="12" t="s">
        <v>349</v>
      </c>
      <c r="C911" s="11" t="s">
        <v>348</v>
      </c>
      <c r="D911" s="10">
        <f t="shared" si="52"/>
        <v>2.06</v>
      </c>
      <c r="E911" s="9" t="e">
        <f t="shared" si="53"/>
        <v>#VALUE!</v>
      </c>
      <c r="F911" s="8" t="e">
        <f t="shared" si="54"/>
        <v>#VALUE!</v>
      </c>
      <c r="G911" s="8" t="e">
        <f t="shared" si="55"/>
        <v>#VALUE!</v>
      </c>
      <c r="H911" s="7" t="s">
        <v>347</v>
      </c>
      <c r="I911" s="5">
        <v>1.83</v>
      </c>
      <c r="J911" s="5">
        <v>2.06</v>
      </c>
      <c r="K911" s="5">
        <v>-3.4</v>
      </c>
      <c r="L911" s="15" t="s">
        <v>27</v>
      </c>
      <c r="M911" s="5">
        <v>7.65</v>
      </c>
      <c r="N911" s="15" t="s">
        <v>27</v>
      </c>
      <c r="P911" s="5">
        <v>-3.82</v>
      </c>
      <c r="Q911" s="15" t="s">
        <v>27</v>
      </c>
      <c r="S911" s="4" t="s">
        <v>2</v>
      </c>
    </row>
    <row r="912" spans="1:19" ht="84" x14ac:dyDescent="0.15">
      <c r="A912" s="1" t="s">
        <v>346</v>
      </c>
      <c r="B912" s="12" t="s">
        <v>5</v>
      </c>
      <c r="C912" s="11" t="s">
        <v>345</v>
      </c>
      <c r="D912" s="10">
        <f t="shared" si="52"/>
        <v>1.8</v>
      </c>
      <c r="E912" s="9">
        <f t="shared" si="53"/>
        <v>-1.8472222222222223</v>
      </c>
      <c r="F912" s="8">
        <f t="shared" si="54"/>
        <v>-0.33834586466165412</v>
      </c>
      <c r="G912" s="8">
        <f t="shared" si="55"/>
        <v>-0.8666666666666667</v>
      </c>
      <c r="H912" s="7" t="s">
        <v>344</v>
      </c>
      <c r="I912" s="5">
        <v>2.6</v>
      </c>
      <c r="J912" s="5">
        <v>1.8</v>
      </c>
      <c r="K912" s="15" t="s">
        <v>27</v>
      </c>
      <c r="L912" s="5">
        <v>-5.32</v>
      </c>
      <c r="M912" s="5">
        <v>2.86</v>
      </c>
      <c r="N912" s="5">
        <v>2.88</v>
      </c>
      <c r="P912" s="5">
        <v>-2.0499999999999998</v>
      </c>
      <c r="Q912" s="5">
        <v>-3</v>
      </c>
      <c r="S912" s="4" t="s">
        <v>2</v>
      </c>
    </row>
    <row r="913" spans="1:19" ht="48" x14ac:dyDescent="0.15">
      <c r="A913" s="1" t="s">
        <v>343</v>
      </c>
      <c r="B913" s="12" t="s">
        <v>143</v>
      </c>
      <c r="C913" s="11" t="s">
        <v>342</v>
      </c>
      <c r="D913" s="10">
        <f t="shared" si="52"/>
        <v>1.63</v>
      </c>
      <c r="E913" s="9" t="e">
        <f t="shared" si="53"/>
        <v>#VALUE!</v>
      </c>
      <c r="F913" s="8" t="e">
        <f t="shared" si="54"/>
        <v>#VALUE!</v>
      </c>
      <c r="G913" s="8">
        <f t="shared" si="55"/>
        <v>-1.2826086956521738</v>
      </c>
      <c r="H913" s="7" t="s">
        <v>341</v>
      </c>
      <c r="I913" s="5">
        <v>1.18</v>
      </c>
      <c r="J913" s="5">
        <v>1.63</v>
      </c>
      <c r="K913" s="6">
        <v>-17</v>
      </c>
      <c r="L913" s="15" t="s">
        <v>27</v>
      </c>
      <c r="M913" s="15" t="s">
        <v>27</v>
      </c>
      <c r="N913" s="13">
        <v>0</v>
      </c>
      <c r="P913" s="5">
        <v>-1.34</v>
      </c>
      <c r="Q913" s="14">
        <v>-0.92</v>
      </c>
      <c r="S913" s="4" t="s">
        <v>2</v>
      </c>
    </row>
    <row r="914" spans="1:19" ht="36" x14ac:dyDescent="0.15">
      <c r="A914" s="1" t="s">
        <v>340</v>
      </c>
      <c r="B914" s="12" t="s">
        <v>5</v>
      </c>
      <c r="C914" s="11" t="s">
        <v>339</v>
      </c>
      <c r="D914" s="10">
        <f t="shared" si="52"/>
        <v>1.57</v>
      </c>
      <c r="E914" s="9" t="e">
        <f t="shared" si="53"/>
        <v>#VALUE!</v>
      </c>
      <c r="F914" s="8" t="e">
        <f t="shared" si="54"/>
        <v>#VALUE!</v>
      </c>
      <c r="G914" s="8">
        <f t="shared" si="55"/>
        <v>-1.6448979591836734</v>
      </c>
      <c r="H914" s="7" t="s">
        <v>338</v>
      </c>
      <c r="I914" s="5">
        <v>4.03</v>
      </c>
      <c r="J914" s="5">
        <v>1.57</v>
      </c>
      <c r="K914" s="6">
        <v>-29.9</v>
      </c>
      <c r="L914" s="15" t="s">
        <v>27</v>
      </c>
      <c r="M914" s="13">
        <v>0</v>
      </c>
      <c r="N914" s="13">
        <v>0</v>
      </c>
      <c r="P914" s="5">
        <v>-3.23</v>
      </c>
      <c r="Q914" s="5">
        <v>-2.4500000000000002</v>
      </c>
      <c r="S914" s="4" t="s">
        <v>2</v>
      </c>
    </row>
    <row r="915" spans="1:19" ht="36" x14ac:dyDescent="0.15">
      <c r="A915" s="1" t="s">
        <v>337</v>
      </c>
      <c r="B915" s="12" t="s">
        <v>5</v>
      </c>
      <c r="C915" s="11" t="s">
        <v>336</v>
      </c>
      <c r="D915" s="10">
        <f t="shared" si="52"/>
        <v>1.27</v>
      </c>
      <c r="E915" s="9" t="e">
        <f t="shared" si="53"/>
        <v>#VALUE!</v>
      </c>
      <c r="F915" s="8" t="e">
        <f t="shared" si="54"/>
        <v>#VALUE!</v>
      </c>
      <c r="G915" s="8">
        <f t="shared" si="55"/>
        <v>-0.19784946236559139</v>
      </c>
      <c r="H915" s="7" t="s">
        <v>335</v>
      </c>
      <c r="I915" s="5">
        <v>1.84</v>
      </c>
      <c r="J915" s="5">
        <v>1.27</v>
      </c>
      <c r="K915" s="5">
        <v>-9.85</v>
      </c>
      <c r="L915" s="15" t="s">
        <v>27</v>
      </c>
      <c r="M915" s="5">
        <v>6.78</v>
      </c>
      <c r="N915" s="5">
        <v>6.64</v>
      </c>
      <c r="P915" s="6">
        <v>-20.3</v>
      </c>
      <c r="Q915" s="5">
        <v>-9.3000000000000007</v>
      </c>
      <c r="S915" s="4" t="s">
        <v>2</v>
      </c>
    </row>
    <row r="916" spans="1:19" ht="48" x14ac:dyDescent="0.15">
      <c r="A916" s="1" t="s">
        <v>334</v>
      </c>
      <c r="B916" s="12" t="s">
        <v>5</v>
      </c>
      <c r="C916" s="11" t="s">
        <v>333</v>
      </c>
      <c r="D916" s="10">
        <f t="shared" si="52"/>
        <v>1.22</v>
      </c>
      <c r="E916" s="9" t="e">
        <f t="shared" si="53"/>
        <v>#VALUE!</v>
      </c>
      <c r="F916" s="8" t="e">
        <f t="shared" si="54"/>
        <v>#VALUE!</v>
      </c>
      <c r="G916" s="8" t="e">
        <f t="shared" si="55"/>
        <v>#VALUE!</v>
      </c>
      <c r="H916" s="7" t="s">
        <v>332</v>
      </c>
      <c r="I916" s="14">
        <v>0.71799999999999997</v>
      </c>
      <c r="J916" s="5">
        <v>1.22</v>
      </c>
      <c r="K916" s="6">
        <v>-13.2</v>
      </c>
      <c r="L916" s="15" t="s">
        <v>27</v>
      </c>
      <c r="M916" s="15" t="s">
        <v>27</v>
      </c>
      <c r="N916" s="15" t="s">
        <v>27</v>
      </c>
      <c r="P916" s="5">
        <v>-3.26</v>
      </c>
      <c r="Q916" s="15" t="s">
        <v>27</v>
      </c>
      <c r="S916" s="4" t="s">
        <v>2</v>
      </c>
    </row>
    <row r="917" spans="1:19" ht="48" x14ac:dyDescent="0.15">
      <c r="A917" s="1" t="s">
        <v>331</v>
      </c>
      <c r="B917" s="12" t="s">
        <v>5</v>
      </c>
      <c r="C917" s="11" t="s">
        <v>330</v>
      </c>
      <c r="D917" s="10">
        <f t="shared" si="52"/>
        <v>1.1000000000000001</v>
      </c>
      <c r="E917" s="9" t="e">
        <f t="shared" si="53"/>
        <v>#DIV/0!</v>
      </c>
      <c r="F917" s="8">
        <f t="shared" si="54"/>
        <v>-0.12021857923497269</v>
      </c>
      <c r="G917" s="8">
        <f t="shared" si="55"/>
        <v>-0.89473684210526316</v>
      </c>
      <c r="H917" s="7" t="s">
        <v>329</v>
      </c>
      <c r="I917" s="5">
        <v>4.59</v>
      </c>
      <c r="J917" s="5">
        <v>1.1000000000000001</v>
      </c>
      <c r="K917" s="15" t="s">
        <v>27</v>
      </c>
      <c r="L917" s="5">
        <v>-9.15</v>
      </c>
      <c r="M917" s="15" t="s">
        <v>27</v>
      </c>
      <c r="N917" s="13">
        <v>0</v>
      </c>
      <c r="P917" s="5">
        <v>-7.85</v>
      </c>
      <c r="Q917" s="5">
        <v>-5.13</v>
      </c>
      <c r="S917" s="4" t="s">
        <v>2</v>
      </c>
    </row>
    <row r="918" spans="1:19" ht="36" x14ac:dyDescent="0.15">
      <c r="A918" s="1" t="s">
        <v>328</v>
      </c>
      <c r="B918" s="12" t="s">
        <v>327</v>
      </c>
      <c r="C918" s="11" t="s">
        <v>326</v>
      </c>
      <c r="D918" s="10">
        <f t="shared" si="52"/>
        <v>1.06</v>
      </c>
      <c r="E918" s="9" t="e">
        <f t="shared" si="53"/>
        <v>#VALUE!</v>
      </c>
      <c r="F918" s="8" t="e">
        <f t="shared" si="54"/>
        <v>#VALUE!</v>
      </c>
      <c r="G918" s="8" t="e">
        <f t="shared" si="55"/>
        <v>#VALUE!</v>
      </c>
      <c r="H918" s="7" t="s">
        <v>325</v>
      </c>
      <c r="I918" s="5">
        <v>2.3199999999999998</v>
      </c>
      <c r="J918" s="5">
        <v>1.06</v>
      </c>
      <c r="K918" s="6">
        <v>-10.9</v>
      </c>
      <c r="L918" s="15" t="s">
        <v>27</v>
      </c>
      <c r="M918" s="15" t="s">
        <v>27</v>
      </c>
      <c r="N918" s="15" t="s">
        <v>27</v>
      </c>
      <c r="P918" s="5">
        <v>-8.98</v>
      </c>
      <c r="Q918" s="15" t="s">
        <v>27</v>
      </c>
      <c r="S918" s="4" t="s">
        <v>2</v>
      </c>
    </row>
    <row r="919" spans="1:19" ht="60" x14ac:dyDescent="0.15">
      <c r="A919" s="1" t="s">
        <v>324</v>
      </c>
      <c r="B919" s="12" t="s">
        <v>5</v>
      </c>
      <c r="C919" s="11" t="s">
        <v>323</v>
      </c>
      <c r="D919" s="10">
        <f t="shared" si="52"/>
        <v>0.96</v>
      </c>
      <c r="E919" s="9" t="e">
        <f t="shared" si="53"/>
        <v>#VALUE!</v>
      </c>
      <c r="F919" s="8" t="e">
        <f t="shared" si="54"/>
        <v>#VALUE!</v>
      </c>
      <c r="G919" s="8">
        <f t="shared" si="55"/>
        <v>-1.2058823529411766</v>
      </c>
      <c r="H919" s="7" t="s">
        <v>322</v>
      </c>
      <c r="I919" s="5">
        <v>2.87</v>
      </c>
      <c r="J919" s="14">
        <v>0.96</v>
      </c>
      <c r="K919" s="5">
        <v>-6.25</v>
      </c>
      <c r="L919" s="15" t="s">
        <v>27</v>
      </c>
      <c r="M919" s="5">
        <v>4.32</v>
      </c>
      <c r="N919" s="14">
        <v>0.41599999999999998</v>
      </c>
      <c r="P919" s="5">
        <v>-1.02</v>
      </c>
      <c r="Q919" s="5">
        <v>-2.38</v>
      </c>
      <c r="S919" s="4" t="s">
        <v>2</v>
      </c>
    </row>
    <row r="920" spans="1:19" ht="48" x14ac:dyDescent="0.15">
      <c r="A920" s="1" t="s">
        <v>321</v>
      </c>
      <c r="B920" s="12" t="s">
        <v>5</v>
      </c>
      <c r="C920" s="11" t="s">
        <v>320</v>
      </c>
      <c r="D920" s="10">
        <f t="shared" si="52"/>
        <v>0.748</v>
      </c>
      <c r="E920" s="9" t="e">
        <f t="shared" si="53"/>
        <v>#VALUE!</v>
      </c>
      <c r="F920" s="8" t="e">
        <f t="shared" si="54"/>
        <v>#VALUE!</v>
      </c>
      <c r="G920" s="8">
        <f t="shared" si="55"/>
        <v>-0.9797872340425533</v>
      </c>
      <c r="H920" s="7" t="s">
        <v>319</v>
      </c>
      <c r="I920" s="14">
        <v>0.92100000000000004</v>
      </c>
      <c r="J920" s="14">
        <v>0.748</v>
      </c>
      <c r="K920" s="15" t="s">
        <v>27</v>
      </c>
      <c r="L920" s="15" t="s">
        <v>27</v>
      </c>
      <c r="M920" s="15" t="s">
        <v>27</v>
      </c>
      <c r="N920" s="13">
        <v>0</v>
      </c>
      <c r="P920" s="5">
        <v>-3.3</v>
      </c>
      <c r="Q920" s="14">
        <v>-0.94</v>
      </c>
      <c r="S920" s="4" t="s">
        <v>2</v>
      </c>
    </row>
    <row r="921" spans="1:19" ht="24" x14ac:dyDescent="0.15">
      <c r="A921" s="1" t="s">
        <v>318</v>
      </c>
      <c r="B921" s="12" t="s">
        <v>5</v>
      </c>
      <c r="C921" s="11" t="s">
        <v>317</v>
      </c>
      <c r="D921" s="10">
        <f t="shared" si="52"/>
        <v>0.68899999999999995</v>
      </c>
      <c r="E921" s="9" t="e">
        <f t="shared" si="53"/>
        <v>#VALUE!</v>
      </c>
      <c r="F921" s="8" t="e">
        <f t="shared" si="54"/>
        <v>#VALUE!</v>
      </c>
      <c r="G921" s="8">
        <f t="shared" si="55"/>
        <v>-0.69327731092436984</v>
      </c>
      <c r="H921" s="7" t="s">
        <v>316</v>
      </c>
      <c r="I921" s="5">
        <v>4.95</v>
      </c>
      <c r="J921" s="14">
        <v>0.68899999999999995</v>
      </c>
      <c r="K921" s="5">
        <v>-8.18</v>
      </c>
      <c r="L921" s="15" t="s">
        <v>27</v>
      </c>
      <c r="M921" s="13">
        <v>0</v>
      </c>
      <c r="N921" s="13">
        <v>0</v>
      </c>
      <c r="P921" s="6">
        <v>-68.099999999999994</v>
      </c>
      <c r="Q921" s="5">
        <v>-7.14</v>
      </c>
      <c r="S921" s="4" t="s">
        <v>2</v>
      </c>
    </row>
    <row r="922" spans="1:19" ht="72" x14ac:dyDescent="0.15">
      <c r="A922" s="1" t="s">
        <v>315</v>
      </c>
      <c r="B922" s="12" t="s">
        <v>5</v>
      </c>
      <c r="C922" s="11" t="s">
        <v>314</v>
      </c>
      <c r="D922" s="10">
        <f t="shared" ref="D922:D985" si="56">J922</f>
        <v>0.68899999999999995</v>
      </c>
      <c r="E922" s="9" t="e">
        <f t="shared" ref="E922:E985" si="57">L922/N922</f>
        <v>#VALUE!</v>
      </c>
      <c r="F922" s="8" t="e">
        <f t="shared" ref="F922:F985" si="58">J922/L922</f>
        <v>#VALUE!</v>
      </c>
      <c r="G922" s="8" t="e">
        <f t="shared" ref="G922:G985" si="59">I922/Q922</f>
        <v>#VALUE!</v>
      </c>
      <c r="H922" s="7" t="s">
        <v>313</v>
      </c>
      <c r="I922" s="5">
        <v>4.42</v>
      </c>
      <c r="J922" s="14">
        <v>0.68899999999999995</v>
      </c>
      <c r="K922" s="5">
        <v>-8.81</v>
      </c>
      <c r="L922" s="15" t="s">
        <v>27</v>
      </c>
      <c r="M922" s="5">
        <v>2.69</v>
      </c>
      <c r="N922" s="15" t="s">
        <v>27</v>
      </c>
      <c r="P922" s="6">
        <v>-70.099999999999994</v>
      </c>
      <c r="Q922" s="15" t="s">
        <v>27</v>
      </c>
      <c r="S922" s="4" t="s">
        <v>2</v>
      </c>
    </row>
    <row r="923" spans="1:19" ht="48" x14ac:dyDescent="0.15">
      <c r="A923" s="1" t="s">
        <v>312</v>
      </c>
      <c r="B923" s="12" t="s">
        <v>5</v>
      </c>
      <c r="C923" s="11" t="s">
        <v>311</v>
      </c>
      <c r="D923" s="10">
        <f t="shared" si="56"/>
        <v>0.38100000000000001</v>
      </c>
      <c r="E923" s="9" t="e">
        <f t="shared" si="57"/>
        <v>#VALUE!</v>
      </c>
      <c r="F923" s="8" t="e">
        <f t="shared" si="58"/>
        <v>#VALUE!</v>
      </c>
      <c r="G923" s="8">
        <f t="shared" si="59"/>
        <v>-0.11482649842271293</v>
      </c>
      <c r="H923" s="7" t="s">
        <v>310</v>
      </c>
      <c r="I923" s="14">
        <v>0.36399999999999999</v>
      </c>
      <c r="J923" s="14">
        <v>0.38100000000000001</v>
      </c>
      <c r="K923" s="6">
        <v>-11</v>
      </c>
      <c r="L923" s="15" t="s">
        <v>27</v>
      </c>
      <c r="M923" s="13">
        <v>0</v>
      </c>
      <c r="N923" s="13">
        <v>0</v>
      </c>
      <c r="P923" s="5">
        <v>-4.58</v>
      </c>
      <c r="Q923" s="5">
        <v>-3.17</v>
      </c>
      <c r="S923" s="4" t="s">
        <v>2</v>
      </c>
    </row>
    <row r="924" spans="1:19" ht="48" x14ac:dyDescent="0.15">
      <c r="A924" s="1" t="s">
        <v>309</v>
      </c>
      <c r="B924" s="12" t="s">
        <v>5</v>
      </c>
      <c r="C924" s="11" t="s">
        <v>308</v>
      </c>
      <c r="D924" s="10">
        <f t="shared" si="56"/>
        <v>0.28000000000000003</v>
      </c>
      <c r="E924" s="9" t="e">
        <f t="shared" si="57"/>
        <v>#DIV/0!</v>
      </c>
      <c r="F924" s="8">
        <f t="shared" si="58"/>
        <v>-1.9310344827586208E-2</v>
      </c>
      <c r="G924" s="8">
        <f t="shared" si="59"/>
        <v>-0.46685082872928174</v>
      </c>
      <c r="H924" s="7" t="s">
        <v>307</v>
      </c>
      <c r="I924" s="5">
        <v>1.69</v>
      </c>
      <c r="J924" s="14">
        <v>0.28000000000000003</v>
      </c>
      <c r="K924" s="6">
        <v>-11.3</v>
      </c>
      <c r="L924" s="6">
        <v>-14.5</v>
      </c>
      <c r="M924" s="15" t="s">
        <v>27</v>
      </c>
      <c r="N924" s="13">
        <v>0</v>
      </c>
      <c r="P924" s="5">
        <v>-8.9700000000000006</v>
      </c>
      <c r="Q924" s="5">
        <v>-3.62</v>
      </c>
      <c r="S924" s="4" t="s">
        <v>2</v>
      </c>
    </row>
    <row r="925" spans="1:19" ht="48" x14ac:dyDescent="0.15">
      <c r="A925" s="1" t="s">
        <v>306</v>
      </c>
      <c r="B925" s="12" t="s">
        <v>5</v>
      </c>
      <c r="C925" s="11" t="s">
        <v>305</v>
      </c>
      <c r="D925" s="10">
        <f t="shared" si="56"/>
        <v>0.14599999999999999</v>
      </c>
      <c r="E925" s="9" t="e">
        <f t="shared" si="57"/>
        <v>#VALUE!</v>
      </c>
      <c r="F925" s="8" t="e">
        <f t="shared" si="58"/>
        <v>#VALUE!</v>
      </c>
      <c r="G925" s="8" t="e">
        <f t="shared" si="59"/>
        <v>#VALUE!</v>
      </c>
      <c r="H925" s="7" t="s">
        <v>304</v>
      </c>
      <c r="I925" s="5">
        <v>5.18</v>
      </c>
      <c r="J925" s="14">
        <v>0.14599999999999999</v>
      </c>
      <c r="K925" s="6">
        <v>-16.399999999999999</v>
      </c>
      <c r="L925" s="15" t="s">
        <v>27</v>
      </c>
      <c r="M925" s="13">
        <v>0</v>
      </c>
      <c r="N925" s="15" t="s">
        <v>27</v>
      </c>
      <c r="P925" s="6">
        <v>-65.400000000000006</v>
      </c>
      <c r="Q925" s="15" t="s">
        <v>27</v>
      </c>
      <c r="S925" s="4" t="s">
        <v>2</v>
      </c>
    </row>
    <row r="926" spans="1:19" ht="60" x14ac:dyDescent="0.15">
      <c r="A926" s="1" t="s">
        <v>303</v>
      </c>
      <c r="B926" s="12" t="s">
        <v>143</v>
      </c>
      <c r="C926" s="11" t="s">
        <v>302</v>
      </c>
      <c r="D926" s="10">
        <f t="shared" si="56"/>
        <v>0.14399999999999999</v>
      </c>
      <c r="E926" s="9" t="e">
        <f t="shared" si="57"/>
        <v>#VALUE!</v>
      </c>
      <c r="F926" s="8" t="e">
        <f t="shared" si="58"/>
        <v>#VALUE!</v>
      </c>
      <c r="G926" s="8" t="e">
        <f t="shared" si="59"/>
        <v>#VALUE!</v>
      </c>
      <c r="H926" s="7" t="s">
        <v>301</v>
      </c>
      <c r="I926" s="5">
        <v>3.41</v>
      </c>
      <c r="J926" s="14">
        <v>0.14399999999999999</v>
      </c>
      <c r="K926" s="5">
        <v>-6.15</v>
      </c>
      <c r="L926" s="15" t="s">
        <v>27</v>
      </c>
      <c r="M926" s="14">
        <v>1.6E-2</v>
      </c>
      <c r="N926" s="15" t="s">
        <v>27</v>
      </c>
      <c r="P926" s="5">
        <v>-4.03</v>
      </c>
      <c r="Q926" s="15" t="s">
        <v>27</v>
      </c>
      <c r="S926" s="4" t="s">
        <v>2</v>
      </c>
    </row>
    <row r="927" spans="1:19" ht="72" x14ac:dyDescent="0.15">
      <c r="A927" s="1" t="s">
        <v>300</v>
      </c>
      <c r="B927" s="12" t="s">
        <v>5</v>
      </c>
      <c r="C927" s="11" t="s">
        <v>299</v>
      </c>
      <c r="D927" s="10">
        <f t="shared" si="56"/>
        <v>3.4000000000000002E-2</v>
      </c>
      <c r="E927" s="9" t="e">
        <f t="shared" si="57"/>
        <v>#VALUE!</v>
      </c>
      <c r="F927" s="8" t="e">
        <f t="shared" si="58"/>
        <v>#VALUE!</v>
      </c>
      <c r="G927" s="8" t="e">
        <f t="shared" si="59"/>
        <v>#VALUE!</v>
      </c>
      <c r="H927" s="7" t="s">
        <v>298</v>
      </c>
      <c r="I927" s="5">
        <v>2.17</v>
      </c>
      <c r="J927" s="14">
        <v>3.4000000000000002E-2</v>
      </c>
      <c r="K927" s="6">
        <v>-11.9</v>
      </c>
      <c r="L927" s="15" t="s">
        <v>27</v>
      </c>
      <c r="M927" s="14">
        <v>0.14000000000000001</v>
      </c>
      <c r="N927" s="15" t="s">
        <v>27</v>
      </c>
      <c r="P927" s="14">
        <v>-0.96299999999999997</v>
      </c>
      <c r="Q927" s="15" t="s">
        <v>27</v>
      </c>
      <c r="S927" s="4" t="s">
        <v>2</v>
      </c>
    </row>
    <row r="928" spans="1:19" ht="24" x14ac:dyDescent="0.15">
      <c r="A928" s="1" t="s">
        <v>297</v>
      </c>
      <c r="B928" s="12" t="s">
        <v>5</v>
      </c>
      <c r="C928" s="11" t="s">
        <v>296</v>
      </c>
      <c r="D928" s="10">
        <f t="shared" si="56"/>
        <v>1.6E-2</v>
      </c>
      <c r="E928" s="9" t="e">
        <f t="shared" si="57"/>
        <v>#VALUE!</v>
      </c>
      <c r="F928" s="8" t="e">
        <f t="shared" si="58"/>
        <v>#VALUE!</v>
      </c>
      <c r="G928" s="8" t="e">
        <f t="shared" si="59"/>
        <v>#VALUE!</v>
      </c>
      <c r="H928" s="7" t="s">
        <v>295</v>
      </c>
      <c r="I928" s="5">
        <v>1.31</v>
      </c>
      <c r="J928" s="14">
        <v>1.6E-2</v>
      </c>
      <c r="K928" s="5">
        <v>-9.17</v>
      </c>
      <c r="L928" s="15" t="s">
        <v>27</v>
      </c>
      <c r="M928" s="14">
        <v>8.1000000000000003E-2</v>
      </c>
      <c r="N928" s="15" t="s">
        <v>27</v>
      </c>
      <c r="P928" s="5">
        <v>-3.65</v>
      </c>
      <c r="Q928" s="15" t="s">
        <v>27</v>
      </c>
      <c r="S928" s="4" t="s">
        <v>2</v>
      </c>
    </row>
    <row r="929" spans="1:19" ht="48" x14ac:dyDescent="0.15">
      <c r="A929" s="1" t="s">
        <v>294</v>
      </c>
      <c r="B929" s="12" t="s">
        <v>5</v>
      </c>
      <c r="C929" s="11" t="s">
        <v>293</v>
      </c>
      <c r="D929" s="10">
        <f t="shared" si="56"/>
        <v>-0.21099999999999999</v>
      </c>
      <c r="E929" s="9" t="e">
        <f t="shared" si="57"/>
        <v>#VALUE!</v>
      </c>
      <c r="F929" s="8" t="e">
        <f t="shared" si="58"/>
        <v>#VALUE!</v>
      </c>
      <c r="G929" s="8" t="e">
        <f t="shared" si="59"/>
        <v>#VALUE!</v>
      </c>
      <c r="H929" s="7" t="s">
        <v>292</v>
      </c>
      <c r="I929" s="5">
        <v>1.91</v>
      </c>
      <c r="J929" s="14">
        <v>-0.21099999999999999</v>
      </c>
      <c r="K929" s="5">
        <v>-7.4</v>
      </c>
      <c r="L929" s="15" t="s">
        <v>27</v>
      </c>
      <c r="M929" s="14">
        <v>0.48199999999999998</v>
      </c>
      <c r="N929" s="15" t="s">
        <v>27</v>
      </c>
      <c r="P929" s="5">
        <v>-9.24</v>
      </c>
      <c r="Q929" s="15" t="s">
        <v>27</v>
      </c>
      <c r="S929" s="4" t="s">
        <v>2</v>
      </c>
    </row>
    <row r="930" spans="1:19" ht="48" x14ac:dyDescent="0.15">
      <c r="A930" s="1" t="s">
        <v>291</v>
      </c>
      <c r="B930" s="12" t="s">
        <v>5</v>
      </c>
      <c r="C930" s="11" t="s">
        <v>290</v>
      </c>
      <c r="D930" s="10">
        <f t="shared" si="56"/>
        <v>-0.21199999999999999</v>
      </c>
      <c r="E930" s="9" t="e">
        <f t="shared" si="57"/>
        <v>#VALUE!</v>
      </c>
      <c r="F930" s="8" t="e">
        <f t="shared" si="58"/>
        <v>#VALUE!</v>
      </c>
      <c r="G930" s="8" t="e">
        <f t="shared" si="59"/>
        <v>#VALUE!</v>
      </c>
      <c r="H930" s="7" t="s">
        <v>289</v>
      </c>
      <c r="I930" s="5">
        <v>1.36</v>
      </c>
      <c r="J930" s="14">
        <v>-0.21199999999999999</v>
      </c>
      <c r="K930" s="15" t="s">
        <v>27</v>
      </c>
      <c r="L930" s="15" t="s">
        <v>27</v>
      </c>
      <c r="M930" s="5">
        <v>2.86</v>
      </c>
      <c r="N930" s="15" t="s">
        <v>27</v>
      </c>
      <c r="P930" s="14">
        <v>-0.76900000000000002</v>
      </c>
      <c r="Q930" s="15" t="s">
        <v>27</v>
      </c>
      <c r="S930" s="4" t="s">
        <v>2</v>
      </c>
    </row>
    <row r="931" spans="1:19" ht="48" x14ac:dyDescent="0.15">
      <c r="A931" s="1" t="s">
        <v>288</v>
      </c>
      <c r="B931" s="12" t="s">
        <v>5</v>
      </c>
      <c r="C931" s="11" t="s">
        <v>287</v>
      </c>
      <c r="D931" s="10">
        <f t="shared" si="56"/>
        <v>-0.24399999999999999</v>
      </c>
      <c r="E931" s="9" t="e">
        <f t="shared" si="57"/>
        <v>#VALUE!</v>
      </c>
      <c r="F931" s="8" t="e">
        <f t="shared" si="58"/>
        <v>#VALUE!</v>
      </c>
      <c r="G931" s="8" t="e">
        <f t="shared" si="59"/>
        <v>#VALUE!</v>
      </c>
      <c r="H931" s="7" t="s">
        <v>286</v>
      </c>
      <c r="I931" s="5">
        <v>1.48</v>
      </c>
      <c r="J931" s="14">
        <v>-0.24399999999999999</v>
      </c>
      <c r="K931" s="5">
        <v>-6.91</v>
      </c>
      <c r="L931" s="15" t="s">
        <v>27</v>
      </c>
      <c r="M931" s="13">
        <v>0</v>
      </c>
      <c r="N931" s="15" t="s">
        <v>27</v>
      </c>
      <c r="P931" s="5">
        <v>-6.78</v>
      </c>
      <c r="Q931" s="15" t="s">
        <v>27</v>
      </c>
      <c r="S931" s="4" t="s">
        <v>2</v>
      </c>
    </row>
    <row r="932" spans="1:19" ht="60" x14ac:dyDescent="0.15">
      <c r="A932" s="1" t="s">
        <v>285</v>
      </c>
      <c r="B932" s="12" t="s">
        <v>78</v>
      </c>
      <c r="C932" s="11" t="s">
        <v>284</v>
      </c>
      <c r="D932" s="10">
        <f t="shared" si="56"/>
        <v>-0.26800000000000002</v>
      </c>
      <c r="E932" s="9" t="e">
        <f t="shared" si="57"/>
        <v>#VALUE!</v>
      </c>
      <c r="F932" s="8" t="e">
        <f t="shared" si="58"/>
        <v>#VALUE!</v>
      </c>
      <c r="G932" s="8" t="e">
        <f t="shared" si="59"/>
        <v>#VALUE!</v>
      </c>
      <c r="H932" s="7" t="s">
        <v>283</v>
      </c>
      <c r="I932" s="5">
        <v>2.7</v>
      </c>
      <c r="J932" s="14">
        <v>-0.26800000000000002</v>
      </c>
      <c r="K932" s="6">
        <v>-10.7</v>
      </c>
      <c r="L932" s="15" t="s">
        <v>27</v>
      </c>
      <c r="M932" s="5">
        <v>8.17</v>
      </c>
      <c r="N932" s="15" t="s">
        <v>27</v>
      </c>
      <c r="P932" s="6">
        <v>-60</v>
      </c>
      <c r="Q932" s="15" t="s">
        <v>27</v>
      </c>
      <c r="S932" s="4" t="s">
        <v>2</v>
      </c>
    </row>
    <row r="933" spans="1:19" ht="60" x14ac:dyDescent="0.15">
      <c r="A933" s="1" t="s">
        <v>282</v>
      </c>
      <c r="B933" s="12" t="s">
        <v>5</v>
      </c>
      <c r="C933" s="11" t="s">
        <v>281</v>
      </c>
      <c r="D933" s="10">
        <f t="shared" si="56"/>
        <v>-0.30399999999999999</v>
      </c>
      <c r="E933" s="9" t="e">
        <f t="shared" si="57"/>
        <v>#VALUE!</v>
      </c>
      <c r="F933" s="8" t="e">
        <f t="shared" si="58"/>
        <v>#VALUE!</v>
      </c>
      <c r="G933" s="8">
        <f t="shared" si="59"/>
        <v>-1.1245235069885642</v>
      </c>
      <c r="H933" s="7" t="s">
        <v>280</v>
      </c>
      <c r="I933" s="5">
        <v>8.85</v>
      </c>
      <c r="J933" s="14">
        <v>-0.30399999999999999</v>
      </c>
      <c r="K933" s="6">
        <v>-45.8</v>
      </c>
      <c r="L933" s="15" t="s">
        <v>27</v>
      </c>
      <c r="M933" s="13">
        <v>0</v>
      </c>
      <c r="N933" s="13">
        <v>0</v>
      </c>
      <c r="P933" s="6">
        <v>-14.6</v>
      </c>
      <c r="Q933" s="5">
        <v>-7.87</v>
      </c>
      <c r="S933" s="4" t="s">
        <v>2</v>
      </c>
    </row>
    <row r="934" spans="1:19" ht="72" x14ac:dyDescent="0.15">
      <c r="A934" s="1" t="s">
        <v>279</v>
      </c>
      <c r="B934" s="12" t="s">
        <v>5</v>
      </c>
      <c r="C934" s="11" t="s">
        <v>278</v>
      </c>
      <c r="D934" s="10">
        <f t="shared" si="56"/>
        <v>-0.36299999999999999</v>
      </c>
      <c r="E934" s="9" t="e">
        <f t="shared" si="57"/>
        <v>#VALUE!</v>
      </c>
      <c r="F934" s="8" t="e">
        <f t="shared" si="58"/>
        <v>#VALUE!</v>
      </c>
      <c r="G934" s="8" t="e">
        <f t="shared" si="59"/>
        <v>#VALUE!</v>
      </c>
      <c r="H934" s="7" t="s">
        <v>277</v>
      </c>
      <c r="I934" s="14">
        <v>0.41299999999999998</v>
      </c>
      <c r="J934" s="14">
        <v>-0.36299999999999999</v>
      </c>
      <c r="K934" s="5">
        <v>-5.3</v>
      </c>
      <c r="L934" s="15" t="s">
        <v>27</v>
      </c>
      <c r="M934" s="14">
        <v>7.1999999999999995E-2</v>
      </c>
      <c r="N934" s="15" t="s">
        <v>27</v>
      </c>
      <c r="P934" s="14">
        <v>-0.82599999999999996</v>
      </c>
      <c r="Q934" s="15" t="s">
        <v>27</v>
      </c>
      <c r="S934" s="4" t="s">
        <v>2</v>
      </c>
    </row>
    <row r="935" spans="1:19" ht="72" x14ac:dyDescent="0.15">
      <c r="A935" s="1" t="s">
        <v>276</v>
      </c>
      <c r="B935" s="12" t="s">
        <v>9</v>
      </c>
      <c r="C935" s="11" t="s">
        <v>275</v>
      </c>
      <c r="D935" s="10">
        <f t="shared" si="56"/>
        <v>-0.36299999999999999</v>
      </c>
      <c r="E935" s="9" t="e">
        <f t="shared" si="57"/>
        <v>#VALUE!</v>
      </c>
      <c r="F935" s="8" t="e">
        <f t="shared" si="58"/>
        <v>#VALUE!</v>
      </c>
      <c r="G935" s="8">
        <f t="shared" si="59"/>
        <v>-0.34047109207708781</v>
      </c>
      <c r="H935" s="7" t="s">
        <v>274</v>
      </c>
      <c r="I935" s="5">
        <v>1.59</v>
      </c>
      <c r="J935" s="14">
        <v>-0.36299999999999999</v>
      </c>
      <c r="K935" s="6">
        <v>-19.2</v>
      </c>
      <c r="L935" s="15" t="s">
        <v>27</v>
      </c>
      <c r="M935" s="13">
        <v>0</v>
      </c>
      <c r="N935" s="13">
        <v>0</v>
      </c>
      <c r="P935" s="5">
        <v>-6.36</v>
      </c>
      <c r="Q935" s="5">
        <v>-4.67</v>
      </c>
      <c r="S935" s="4" t="s">
        <v>2</v>
      </c>
    </row>
    <row r="936" spans="1:19" ht="60" x14ac:dyDescent="0.15">
      <c r="A936" s="1" t="s">
        <v>273</v>
      </c>
      <c r="B936" s="12" t="s">
        <v>5</v>
      </c>
      <c r="C936" s="11" t="s">
        <v>272</v>
      </c>
      <c r="D936" s="10">
        <f t="shared" si="56"/>
        <v>-0.442</v>
      </c>
      <c r="E936" s="9" t="e">
        <f t="shared" si="57"/>
        <v>#VALUE!</v>
      </c>
      <c r="F936" s="8" t="e">
        <f t="shared" si="58"/>
        <v>#VALUE!</v>
      </c>
      <c r="G936" s="8">
        <f t="shared" si="59"/>
        <v>40.75</v>
      </c>
      <c r="H936" s="7" t="s">
        <v>271</v>
      </c>
      <c r="I936" s="5">
        <v>1.63</v>
      </c>
      <c r="J936" s="14">
        <v>-0.442</v>
      </c>
      <c r="K936" s="5">
        <v>-4.5599999999999996</v>
      </c>
      <c r="L936" s="15" t="s">
        <v>27</v>
      </c>
      <c r="M936" s="6">
        <v>37.299999999999997</v>
      </c>
      <c r="N936" s="6">
        <v>55.4</v>
      </c>
      <c r="P936" s="5">
        <v>-1.82</v>
      </c>
      <c r="Q936" s="14">
        <v>0.04</v>
      </c>
      <c r="S936" s="4" t="s">
        <v>2</v>
      </c>
    </row>
    <row r="937" spans="1:19" ht="60" x14ac:dyDescent="0.15">
      <c r="A937" s="1" t="s">
        <v>270</v>
      </c>
      <c r="B937" s="12" t="s">
        <v>5</v>
      </c>
      <c r="C937" s="11" t="s">
        <v>269</v>
      </c>
      <c r="D937" s="10">
        <f t="shared" si="56"/>
        <v>-0.496</v>
      </c>
      <c r="E937" s="9">
        <f t="shared" si="57"/>
        <v>-0.21875</v>
      </c>
      <c r="F937" s="8">
        <f t="shared" si="58"/>
        <v>0.14171428571428571</v>
      </c>
      <c r="G937" s="8">
        <f t="shared" si="59"/>
        <v>-1.7263157894736842</v>
      </c>
      <c r="H937" s="7" t="s">
        <v>268</v>
      </c>
      <c r="I937" s="5">
        <v>1.64</v>
      </c>
      <c r="J937" s="14">
        <v>-0.496</v>
      </c>
      <c r="K937" s="5">
        <v>-8.0299999999999994</v>
      </c>
      <c r="L937" s="5">
        <v>-3.5</v>
      </c>
      <c r="M937" s="5">
        <v>2.39</v>
      </c>
      <c r="N937" s="6">
        <v>16</v>
      </c>
      <c r="P937" s="5">
        <v>-2.41</v>
      </c>
      <c r="Q937" s="14">
        <v>-0.95</v>
      </c>
      <c r="S937" s="4" t="s">
        <v>2</v>
      </c>
    </row>
    <row r="938" spans="1:19" ht="36" x14ac:dyDescent="0.15">
      <c r="A938" s="1" t="s">
        <v>267</v>
      </c>
      <c r="B938" s="12" t="s">
        <v>5</v>
      </c>
      <c r="C938" s="11" t="s">
        <v>266</v>
      </c>
      <c r="D938" s="10">
        <f t="shared" si="56"/>
        <v>-0.55200000000000005</v>
      </c>
      <c r="E938" s="9">
        <f t="shared" si="57"/>
        <v>-1800</v>
      </c>
      <c r="F938" s="8">
        <f t="shared" si="58"/>
        <v>2.1904761904761906E-2</v>
      </c>
      <c r="G938" s="8">
        <f t="shared" si="59"/>
        <v>-1.6434108527131783</v>
      </c>
      <c r="H938" s="7" t="s">
        <v>265</v>
      </c>
      <c r="I938" s="5">
        <v>2.12</v>
      </c>
      <c r="J938" s="14">
        <v>-0.55200000000000005</v>
      </c>
      <c r="K938" s="6">
        <v>-19.899999999999999</v>
      </c>
      <c r="L938" s="6">
        <v>-25.2</v>
      </c>
      <c r="M938" s="5">
        <v>1.07</v>
      </c>
      <c r="N938" s="14">
        <v>1.4E-2</v>
      </c>
      <c r="P938" s="5">
        <v>-2.13</v>
      </c>
      <c r="Q938" s="5">
        <v>-1.29</v>
      </c>
      <c r="S938" s="4" t="s">
        <v>2</v>
      </c>
    </row>
    <row r="939" spans="1:19" ht="36" x14ac:dyDescent="0.15">
      <c r="A939" s="1" t="s">
        <v>264</v>
      </c>
      <c r="B939" s="12" t="s">
        <v>5</v>
      </c>
      <c r="C939" s="11" t="s">
        <v>263</v>
      </c>
      <c r="D939" s="10">
        <f t="shared" si="56"/>
        <v>-0.60899999999999999</v>
      </c>
      <c r="E939" s="9" t="e">
        <f t="shared" si="57"/>
        <v>#DIV/0!</v>
      </c>
      <c r="F939" s="8">
        <f t="shared" si="58"/>
        <v>4.8603351955307265E-3</v>
      </c>
      <c r="G939" s="8">
        <f t="shared" si="59"/>
        <v>-1.2910447761194028</v>
      </c>
      <c r="H939" s="7" t="s">
        <v>262</v>
      </c>
      <c r="I939" s="5">
        <v>1.73</v>
      </c>
      <c r="J939" s="14">
        <v>-0.60899999999999999</v>
      </c>
      <c r="K939" s="6">
        <v>-138.19999999999999</v>
      </c>
      <c r="L939" s="6">
        <v>-125.3</v>
      </c>
      <c r="M939" s="15" t="s">
        <v>27</v>
      </c>
      <c r="N939" s="13">
        <v>0</v>
      </c>
      <c r="P939" s="5">
        <v>-2.21</v>
      </c>
      <c r="Q939" s="5">
        <v>-1.34</v>
      </c>
      <c r="S939" s="4" t="s">
        <v>2</v>
      </c>
    </row>
    <row r="940" spans="1:19" ht="48" x14ac:dyDescent="0.15">
      <c r="A940" s="1" t="s">
        <v>261</v>
      </c>
      <c r="B940" s="12" t="s">
        <v>9</v>
      </c>
      <c r="C940" s="11" t="s">
        <v>260</v>
      </c>
      <c r="D940" s="10">
        <f t="shared" si="56"/>
        <v>-0.66200000000000003</v>
      </c>
      <c r="E940" s="9" t="e">
        <f t="shared" si="57"/>
        <v>#VALUE!</v>
      </c>
      <c r="F940" s="8" t="e">
        <f t="shared" si="58"/>
        <v>#VALUE!</v>
      </c>
      <c r="G940" s="8">
        <f t="shared" si="59"/>
        <v>-0.71160609613130132</v>
      </c>
      <c r="H940" s="7" t="s">
        <v>259</v>
      </c>
      <c r="I940" s="5">
        <v>6.07</v>
      </c>
      <c r="J940" s="14">
        <v>-0.66200000000000003</v>
      </c>
      <c r="K940" s="6">
        <v>-89.6</v>
      </c>
      <c r="L940" s="15" t="s">
        <v>27</v>
      </c>
      <c r="M940" s="5">
        <v>7.37</v>
      </c>
      <c r="N940" s="5">
        <v>1.8</v>
      </c>
      <c r="P940" s="5">
        <v>-9.42</v>
      </c>
      <c r="Q940" s="5">
        <v>-8.5299999999999994</v>
      </c>
      <c r="S940" s="4" t="s">
        <v>2</v>
      </c>
    </row>
    <row r="941" spans="1:19" ht="48" x14ac:dyDescent="0.15">
      <c r="A941" s="1" t="s">
        <v>258</v>
      </c>
      <c r="B941" s="12" t="s">
        <v>5</v>
      </c>
      <c r="C941" s="11" t="s">
        <v>257</v>
      </c>
      <c r="D941" s="10">
        <f t="shared" si="56"/>
        <v>-0.80300000000000005</v>
      </c>
      <c r="E941" s="9" t="e">
        <f t="shared" si="57"/>
        <v>#VALUE!</v>
      </c>
      <c r="F941" s="8" t="e">
        <f t="shared" si="58"/>
        <v>#VALUE!</v>
      </c>
      <c r="G941" s="8">
        <f t="shared" si="59"/>
        <v>-0.86363636363636365</v>
      </c>
      <c r="H941" s="7" t="s">
        <v>256</v>
      </c>
      <c r="I941" s="14">
        <v>0.38</v>
      </c>
      <c r="J941" s="14">
        <v>-0.80300000000000005</v>
      </c>
      <c r="K941" s="15" t="s">
        <v>27</v>
      </c>
      <c r="L941" s="15" t="s">
        <v>27</v>
      </c>
      <c r="M941" s="14">
        <v>0.88100000000000001</v>
      </c>
      <c r="N941" s="5">
        <v>1.76</v>
      </c>
      <c r="P941" s="5">
        <v>-1.07</v>
      </c>
      <c r="Q941" s="14">
        <v>-0.44</v>
      </c>
      <c r="S941" s="4" t="s">
        <v>2</v>
      </c>
    </row>
    <row r="942" spans="1:19" ht="60" x14ac:dyDescent="0.15">
      <c r="A942" s="1" t="s">
        <v>255</v>
      </c>
      <c r="B942" s="12" t="s">
        <v>5</v>
      </c>
      <c r="C942" s="11" t="s">
        <v>254</v>
      </c>
      <c r="D942" s="10">
        <f t="shared" si="56"/>
        <v>-0.96299999999999997</v>
      </c>
      <c r="E942" s="9" t="e">
        <f t="shared" si="57"/>
        <v>#VALUE!</v>
      </c>
      <c r="F942" s="8" t="e">
        <f t="shared" si="58"/>
        <v>#VALUE!</v>
      </c>
      <c r="G942" s="8">
        <f t="shared" si="59"/>
        <v>-0.3967168262653899</v>
      </c>
      <c r="H942" s="7" t="s">
        <v>253</v>
      </c>
      <c r="I942" s="5">
        <v>2.9</v>
      </c>
      <c r="J942" s="14">
        <v>-0.96299999999999997</v>
      </c>
      <c r="K942" s="6">
        <v>-29.8</v>
      </c>
      <c r="L942" s="15" t="s">
        <v>27</v>
      </c>
      <c r="M942" s="15" t="s">
        <v>27</v>
      </c>
      <c r="N942" s="13">
        <v>0</v>
      </c>
      <c r="P942" s="5">
        <v>-9.76</v>
      </c>
      <c r="Q942" s="5">
        <v>-7.31</v>
      </c>
      <c r="S942" s="4" t="s">
        <v>2</v>
      </c>
    </row>
    <row r="943" spans="1:19" ht="36" x14ac:dyDescent="0.15">
      <c r="A943" s="1" t="s">
        <v>252</v>
      </c>
      <c r="B943" s="12" t="s">
        <v>78</v>
      </c>
      <c r="C943" s="11" t="s">
        <v>251</v>
      </c>
      <c r="D943" s="10">
        <f t="shared" si="56"/>
        <v>-1.02</v>
      </c>
      <c r="E943" s="9" t="e">
        <f t="shared" si="57"/>
        <v>#VALUE!</v>
      </c>
      <c r="F943" s="8" t="e">
        <f t="shared" si="58"/>
        <v>#VALUE!</v>
      </c>
      <c r="G943" s="8" t="e">
        <f t="shared" si="59"/>
        <v>#VALUE!</v>
      </c>
      <c r="H943" s="7" t="s">
        <v>250</v>
      </c>
      <c r="I943" s="5">
        <v>5.28</v>
      </c>
      <c r="J943" s="5">
        <v>-1.02</v>
      </c>
      <c r="K943" s="5">
        <v>-9.51</v>
      </c>
      <c r="L943" s="15" t="s">
        <v>27</v>
      </c>
      <c r="M943" s="15" t="s">
        <v>27</v>
      </c>
      <c r="N943" s="15" t="s">
        <v>27</v>
      </c>
      <c r="P943" s="6">
        <v>-61.3</v>
      </c>
      <c r="Q943" s="15" t="s">
        <v>27</v>
      </c>
      <c r="S943" s="4" t="s">
        <v>2</v>
      </c>
    </row>
    <row r="944" spans="1:19" ht="48" x14ac:dyDescent="0.15">
      <c r="A944" s="1" t="s">
        <v>249</v>
      </c>
      <c r="B944" s="12" t="s">
        <v>5</v>
      </c>
      <c r="C944" s="11" t="s">
        <v>248</v>
      </c>
      <c r="D944" s="10">
        <f t="shared" si="56"/>
        <v>-1.03</v>
      </c>
      <c r="E944" s="9" t="e">
        <f t="shared" si="57"/>
        <v>#VALUE!</v>
      </c>
      <c r="F944" s="8" t="e">
        <f t="shared" si="58"/>
        <v>#VALUE!</v>
      </c>
      <c r="G944" s="8">
        <f t="shared" si="59"/>
        <v>-0.25</v>
      </c>
      <c r="H944" s="7" t="s">
        <v>247</v>
      </c>
      <c r="I944" s="5">
        <v>1.5</v>
      </c>
      <c r="J944" s="5">
        <v>-1.03</v>
      </c>
      <c r="K944" s="6">
        <v>-18.100000000000001</v>
      </c>
      <c r="L944" s="15" t="s">
        <v>27</v>
      </c>
      <c r="M944" s="15" t="s">
        <v>27</v>
      </c>
      <c r="N944" s="13">
        <v>0</v>
      </c>
      <c r="P944" s="5">
        <v>-9.06</v>
      </c>
      <c r="Q944" s="5">
        <v>-6</v>
      </c>
      <c r="S944" s="4" t="s">
        <v>2</v>
      </c>
    </row>
    <row r="945" spans="1:19" ht="48" x14ac:dyDescent="0.15">
      <c r="A945" s="1" t="s">
        <v>246</v>
      </c>
      <c r="B945" s="12" t="s">
        <v>5</v>
      </c>
      <c r="C945" s="11" t="s">
        <v>245</v>
      </c>
      <c r="D945" s="10">
        <f t="shared" si="56"/>
        <v>-1.1100000000000001</v>
      </c>
      <c r="E945" s="9" t="e">
        <f t="shared" si="57"/>
        <v>#VALUE!</v>
      </c>
      <c r="F945" s="8" t="e">
        <f t="shared" si="58"/>
        <v>#VALUE!</v>
      </c>
      <c r="G945" s="8" t="e">
        <f t="shared" si="59"/>
        <v>#VALUE!</v>
      </c>
      <c r="H945" s="7" t="s">
        <v>244</v>
      </c>
      <c r="I945" s="5">
        <v>2.23</v>
      </c>
      <c r="J945" s="5">
        <v>-1.1100000000000001</v>
      </c>
      <c r="K945" s="6">
        <v>-16.899999999999999</v>
      </c>
      <c r="L945" s="15" t="s">
        <v>27</v>
      </c>
      <c r="M945" s="15" t="s">
        <v>27</v>
      </c>
      <c r="N945" s="15" t="s">
        <v>27</v>
      </c>
      <c r="P945" s="6">
        <v>-111.9</v>
      </c>
      <c r="Q945" s="15" t="s">
        <v>27</v>
      </c>
      <c r="S945" s="4" t="s">
        <v>2</v>
      </c>
    </row>
    <row r="946" spans="1:19" ht="24" x14ac:dyDescent="0.15">
      <c r="A946" s="1" t="s">
        <v>243</v>
      </c>
      <c r="B946" s="12" t="s">
        <v>5</v>
      </c>
      <c r="C946" s="11" t="s">
        <v>242</v>
      </c>
      <c r="D946" s="10">
        <f t="shared" si="56"/>
        <v>-1.29</v>
      </c>
      <c r="E946" s="9" t="e">
        <f t="shared" si="57"/>
        <v>#VALUE!</v>
      </c>
      <c r="F946" s="8" t="e">
        <f t="shared" si="58"/>
        <v>#VALUE!</v>
      </c>
      <c r="G946" s="8" t="e">
        <f t="shared" si="59"/>
        <v>#VALUE!</v>
      </c>
      <c r="H946" s="7" t="s">
        <v>241</v>
      </c>
      <c r="I946" s="5">
        <v>1.1599999999999999</v>
      </c>
      <c r="J946" s="5">
        <v>-1.29</v>
      </c>
      <c r="K946" s="5">
        <v>-3.68</v>
      </c>
      <c r="L946" s="15" t="s">
        <v>27</v>
      </c>
      <c r="M946" s="14">
        <v>0.83699999999999997</v>
      </c>
      <c r="N946" s="15" t="s">
        <v>27</v>
      </c>
      <c r="P946" s="5">
        <v>-3.96</v>
      </c>
      <c r="Q946" s="15" t="s">
        <v>27</v>
      </c>
      <c r="S946" s="4" t="s">
        <v>2</v>
      </c>
    </row>
    <row r="947" spans="1:19" ht="36" x14ac:dyDescent="0.15">
      <c r="A947" s="1" t="s">
        <v>240</v>
      </c>
      <c r="B947" s="12" t="s">
        <v>78</v>
      </c>
      <c r="C947" s="11" t="s">
        <v>239</v>
      </c>
      <c r="D947" s="10">
        <f t="shared" si="56"/>
        <v>-1.62</v>
      </c>
      <c r="E947" s="9" t="e">
        <f t="shared" si="57"/>
        <v>#VALUE!</v>
      </c>
      <c r="F947" s="8" t="e">
        <f t="shared" si="58"/>
        <v>#VALUE!</v>
      </c>
      <c r="G947" s="8" t="e">
        <f t="shared" si="59"/>
        <v>#VALUE!</v>
      </c>
      <c r="H947" s="7" t="s">
        <v>238</v>
      </c>
      <c r="I947" s="14">
        <v>0.89600000000000002</v>
      </c>
      <c r="J947" s="5">
        <v>-1.62</v>
      </c>
      <c r="K947" s="5">
        <v>-3.94</v>
      </c>
      <c r="L947" s="15" t="s">
        <v>27</v>
      </c>
      <c r="M947" s="13">
        <v>0</v>
      </c>
      <c r="N947" s="15" t="s">
        <v>27</v>
      </c>
      <c r="P947" s="5">
        <v>-2.89</v>
      </c>
      <c r="Q947" s="15" t="s">
        <v>27</v>
      </c>
      <c r="S947" s="4" t="s">
        <v>2</v>
      </c>
    </row>
    <row r="948" spans="1:19" ht="84" x14ac:dyDescent="0.15">
      <c r="A948" s="1" t="s">
        <v>237</v>
      </c>
      <c r="B948" s="12" t="s">
        <v>78</v>
      </c>
      <c r="C948" s="11" t="s">
        <v>236</v>
      </c>
      <c r="D948" s="10">
        <f t="shared" si="56"/>
        <v>-1.71</v>
      </c>
      <c r="E948" s="9" t="e">
        <f t="shared" si="57"/>
        <v>#VALUE!</v>
      </c>
      <c r="F948" s="8" t="e">
        <f t="shared" si="58"/>
        <v>#VALUE!</v>
      </c>
      <c r="G948" s="8">
        <f t="shared" si="59"/>
        <v>-0.48613861386138613</v>
      </c>
      <c r="H948" s="7" t="s">
        <v>235</v>
      </c>
      <c r="I948" s="14">
        <v>0.49099999999999999</v>
      </c>
      <c r="J948" s="5">
        <v>-1.71</v>
      </c>
      <c r="K948" s="5">
        <v>-5.91</v>
      </c>
      <c r="L948" s="15" t="s">
        <v>27</v>
      </c>
      <c r="M948" s="14">
        <v>6.0000000000000001E-3</v>
      </c>
      <c r="N948" s="14">
        <v>0.04</v>
      </c>
      <c r="P948" s="5">
        <v>-1.63</v>
      </c>
      <c r="Q948" s="5">
        <v>-1.01</v>
      </c>
      <c r="S948" s="4" t="s">
        <v>2</v>
      </c>
    </row>
    <row r="949" spans="1:19" ht="60" x14ac:dyDescent="0.15">
      <c r="A949" s="1" t="s">
        <v>234</v>
      </c>
      <c r="B949" s="12" t="s">
        <v>5</v>
      </c>
      <c r="C949" s="11" t="s">
        <v>233</v>
      </c>
      <c r="D949" s="10">
        <f t="shared" si="56"/>
        <v>-1.81</v>
      </c>
      <c r="E949" s="9" t="e">
        <f t="shared" si="57"/>
        <v>#VALUE!</v>
      </c>
      <c r="F949" s="8" t="e">
        <f t="shared" si="58"/>
        <v>#VALUE!</v>
      </c>
      <c r="G949" s="8">
        <f t="shared" si="59"/>
        <v>-0.29483870967741937</v>
      </c>
      <c r="H949" s="7" t="s">
        <v>232</v>
      </c>
      <c r="I949" s="5">
        <v>4.57</v>
      </c>
      <c r="J949" s="5">
        <v>-1.81</v>
      </c>
      <c r="K949" s="6">
        <v>-51.8</v>
      </c>
      <c r="L949" s="15" t="s">
        <v>27</v>
      </c>
      <c r="M949" s="5">
        <v>4.17</v>
      </c>
      <c r="N949" s="5">
        <v>2.66</v>
      </c>
      <c r="P949" s="6">
        <v>-26.5</v>
      </c>
      <c r="Q949" s="6">
        <v>-15.5</v>
      </c>
      <c r="S949" s="4" t="s">
        <v>2</v>
      </c>
    </row>
    <row r="950" spans="1:19" ht="72" x14ac:dyDescent="0.15">
      <c r="A950" s="1" t="s">
        <v>231</v>
      </c>
      <c r="B950" s="12" t="s">
        <v>9</v>
      </c>
      <c r="C950" s="11" t="s">
        <v>230</v>
      </c>
      <c r="D950" s="10">
        <f t="shared" si="56"/>
        <v>-1.91</v>
      </c>
      <c r="E950" s="9" t="e">
        <f t="shared" si="57"/>
        <v>#VALUE!</v>
      </c>
      <c r="F950" s="8" t="e">
        <f t="shared" si="58"/>
        <v>#VALUE!</v>
      </c>
      <c r="G950" s="8" t="e">
        <f t="shared" si="59"/>
        <v>#VALUE!</v>
      </c>
      <c r="H950" s="7" t="s">
        <v>229</v>
      </c>
      <c r="I950" s="14">
        <v>0.28499999999999998</v>
      </c>
      <c r="J950" s="5">
        <v>-1.91</v>
      </c>
      <c r="K950" s="5">
        <v>-5.79</v>
      </c>
      <c r="L950" s="15" t="s">
        <v>27</v>
      </c>
      <c r="M950" s="13">
        <v>0</v>
      </c>
      <c r="N950" s="15" t="s">
        <v>27</v>
      </c>
      <c r="P950" s="14">
        <v>-0.85599999999999998</v>
      </c>
      <c r="Q950" s="15" t="s">
        <v>27</v>
      </c>
      <c r="S950" s="4" t="s">
        <v>2</v>
      </c>
    </row>
    <row r="951" spans="1:19" ht="48" x14ac:dyDescent="0.15">
      <c r="A951" s="1" t="s">
        <v>228</v>
      </c>
      <c r="B951" s="12" t="s">
        <v>5</v>
      </c>
      <c r="C951" s="11" t="s">
        <v>227</v>
      </c>
      <c r="D951" s="10">
        <f t="shared" si="56"/>
        <v>-2.1800000000000002</v>
      </c>
      <c r="E951" s="9" t="e">
        <f t="shared" si="57"/>
        <v>#DIV/0!</v>
      </c>
      <c r="F951" s="8">
        <f t="shared" si="58"/>
        <v>1.9412288512911845E-2</v>
      </c>
      <c r="G951" s="8">
        <f t="shared" si="59"/>
        <v>-0.56187290969899661</v>
      </c>
      <c r="H951" s="7" t="s">
        <v>226</v>
      </c>
      <c r="I951" s="5">
        <v>1.68</v>
      </c>
      <c r="J951" s="5">
        <v>-2.1800000000000002</v>
      </c>
      <c r="K951" s="6">
        <v>-90.5</v>
      </c>
      <c r="L951" s="6">
        <v>-112.3</v>
      </c>
      <c r="M951" s="13">
        <v>0</v>
      </c>
      <c r="N951" s="13">
        <v>0</v>
      </c>
      <c r="P951" s="5">
        <v>-5.79</v>
      </c>
      <c r="Q951" s="5">
        <v>-2.99</v>
      </c>
      <c r="S951" s="4" t="s">
        <v>2</v>
      </c>
    </row>
    <row r="952" spans="1:19" ht="72" x14ac:dyDescent="0.15">
      <c r="A952" s="1" t="s">
        <v>225</v>
      </c>
      <c r="B952" s="12" t="s">
        <v>130</v>
      </c>
      <c r="C952" s="11" t="s">
        <v>224</v>
      </c>
      <c r="D952" s="10">
        <f t="shared" si="56"/>
        <v>-2.27</v>
      </c>
      <c r="E952" s="9" t="e">
        <f t="shared" si="57"/>
        <v>#DIV/0!</v>
      </c>
      <c r="F952" s="8">
        <f t="shared" si="58"/>
        <v>8.3150183150183146E-2</v>
      </c>
      <c r="G952" s="8">
        <f t="shared" si="59"/>
        <v>-0.77258064516129032</v>
      </c>
      <c r="H952" s="7" t="s">
        <v>223</v>
      </c>
      <c r="I952" s="5">
        <v>4.79</v>
      </c>
      <c r="J952" s="5">
        <v>-2.27</v>
      </c>
      <c r="K952" s="5">
        <v>-2.25</v>
      </c>
      <c r="L952" s="6">
        <v>-27.3</v>
      </c>
      <c r="M952" s="6">
        <v>15.6</v>
      </c>
      <c r="N952" s="13">
        <v>0</v>
      </c>
      <c r="P952" s="5">
        <v>-5.09</v>
      </c>
      <c r="Q952" s="5">
        <v>-6.2</v>
      </c>
      <c r="S952" s="4" t="s">
        <v>2</v>
      </c>
    </row>
    <row r="953" spans="1:19" ht="108" x14ac:dyDescent="0.15">
      <c r="A953" s="1" t="s">
        <v>222</v>
      </c>
      <c r="B953" s="12" t="s">
        <v>5</v>
      </c>
      <c r="C953" s="11" t="s">
        <v>221</v>
      </c>
      <c r="D953" s="10">
        <f t="shared" si="56"/>
        <v>-2.38</v>
      </c>
      <c r="E953" s="9" t="e">
        <f t="shared" si="57"/>
        <v>#VALUE!</v>
      </c>
      <c r="F953" s="8" t="e">
        <f t="shared" si="58"/>
        <v>#VALUE!</v>
      </c>
      <c r="G953" s="8">
        <f t="shared" si="59"/>
        <v>-1.282258064516129</v>
      </c>
      <c r="H953" s="7" t="s">
        <v>220</v>
      </c>
      <c r="I953" s="5">
        <v>15.9</v>
      </c>
      <c r="J953" s="5">
        <v>-2.38</v>
      </c>
      <c r="K953" s="6">
        <v>-97.5</v>
      </c>
      <c r="L953" s="15" t="s">
        <v>27</v>
      </c>
      <c r="M953" s="6">
        <v>10.3</v>
      </c>
      <c r="N953" s="6">
        <v>119.1</v>
      </c>
      <c r="P953" s="6">
        <v>-16.2</v>
      </c>
      <c r="Q953" s="6">
        <v>-12.4</v>
      </c>
      <c r="S953" s="4" t="s">
        <v>2</v>
      </c>
    </row>
    <row r="954" spans="1:19" ht="60" x14ac:dyDescent="0.15">
      <c r="A954" s="1" t="s">
        <v>219</v>
      </c>
      <c r="B954" s="12" t="s">
        <v>5</v>
      </c>
      <c r="C954" s="11" t="s">
        <v>218</v>
      </c>
      <c r="D954" s="10">
        <f t="shared" si="56"/>
        <v>-2.57</v>
      </c>
      <c r="E954" s="9" t="e">
        <f t="shared" si="57"/>
        <v>#VALUE!</v>
      </c>
      <c r="F954" s="8" t="e">
        <f t="shared" si="58"/>
        <v>#VALUE!</v>
      </c>
      <c r="G954" s="8">
        <f t="shared" si="59"/>
        <v>-0.50245499181669384</v>
      </c>
      <c r="H954" s="7" t="s">
        <v>217</v>
      </c>
      <c r="I954" s="5">
        <v>3.07</v>
      </c>
      <c r="J954" s="5">
        <v>-2.57</v>
      </c>
      <c r="K954" s="15" t="s">
        <v>27</v>
      </c>
      <c r="L954" s="15" t="s">
        <v>27</v>
      </c>
      <c r="M954" s="15" t="s">
        <v>27</v>
      </c>
      <c r="N954" s="13">
        <v>0</v>
      </c>
      <c r="P954" s="6">
        <v>-12.1</v>
      </c>
      <c r="Q954" s="5">
        <v>-6.11</v>
      </c>
      <c r="S954" s="4" t="s">
        <v>2</v>
      </c>
    </row>
    <row r="955" spans="1:19" ht="36" x14ac:dyDescent="0.15">
      <c r="A955" s="1" t="s">
        <v>216</v>
      </c>
      <c r="B955" s="12" t="s">
        <v>5</v>
      </c>
      <c r="C955" s="11" t="s">
        <v>215</v>
      </c>
      <c r="D955" s="10">
        <f t="shared" si="56"/>
        <v>-3.04</v>
      </c>
      <c r="E955" s="9" t="e">
        <f t="shared" si="57"/>
        <v>#VALUE!</v>
      </c>
      <c r="F955" s="8" t="e">
        <f t="shared" si="58"/>
        <v>#VALUE!</v>
      </c>
      <c r="G955" s="8">
        <f t="shared" si="59"/>
        <v>-0.2710583153347732</v>
      </c>
      <c r="H955" s="7" t="s">
        <v>214</v>
      </c>
      <c r="I955" s="5">
        <v>2.5099999999999998</v>
      </c>
      <c r="J955" s="5">
        <v>-3.04</v>
      </c>
      <c r="K955" s="6">
        <v>-15.8</v>
      </c>
      <c r="L955" s="15" t="s">
        <v>27</v>
      </c>
      <c r="M955" s="15" t="s">
        <v>27</v>
      </c>
      <c r="N955" s="13">
        <v>0</v>
      </c>
      <c r="P955" s="6">
        <v>-27.5</v>
      </c>
      <c r="Q955" s="5">
        <v>-9.26</v>
      </c>
      <c r="S955" s="4" t="s">
        <v>2</v>
      </c>
    </row>
    <row r="956" spans="1:19" ht="36" x14ac:dyDescent="0.15">
      <c r="A956" s="1" t="s">
        <v>213</v>
      </c>
      <c r="B956" s="12" t="s">
        <v>9</v>
      </c>
      <c r="C956" s="11" t="s">
        <v>212</v>
      </c>
      <c r="D956" s="10">
        <f t="shared" si="56"/>
        <v>-3.16</v>
      </c>
      <c r="E956" s="9" t="e">
        <f t="shared" si="57"/>
        <v>#VALUE!</v>
      </c>
      <c r="F956" s="8" t="e">
        <f t="shared" si="58"/>
        <v>#VALUE!</v>
      </c>
      <c r="G956" s="8">
        <f t="shared" si="59"/>
        <v>-0.38263157894736843</v>
      </c>
      <c r="H956" s="7" t="s">
        <v>211</v>
      </c>
      <c r="I956" s="14">
        <v>0.72699999999999998</v>
      </c>
      <c r="J956" s="5">
        <v>-3.16</v>
      </c>
      <c r="K956" s="6">
        <v>-16.899999999999999</v>
      </c>
      <c r="L956" s="15" t="s">
        <v>27</v>
      </c>
      <c r="M956" s="15" t="s">
        <v>27</v>
      </c>
      <c r="N956" s="13">
        <v>0</v>
      </c>
      <c r="P956" s="5">
        <v>-5.08</v>
      </c>
      <c r="Q956" s="5">
        <v>-1.9</v>
      </c>
      <c r="S956" s="4" t="s">
        <v>2</v>
      </c>
    </row>
    <row r="957" spans="1:19" ht="60" x14ac:dyDescent="0.15">
      <c r="A957" s="1" t="s">
        <v>210</v>
      </c>
      <c r="B957" s="12" t="s">
        <v>5</v>
      </c>
      <c r="C957" s="11" t="s">
        <v>209</v>
      </c>
      <c r="D957" s="10">
        <f t="shared" si="56"/>
        <v>-3.18</v>
      </c>
      <c r="E957" s="9" t="e">
        <f t="shared" si="57"/>
        <v>#VALUE!</v>
      </c>
      <c r="F957" s="8" t="e">
        <f t="shared" si="58"/>
        <v>#VALUE!</v>
      </c>
      <c r="G957" s="8">
        <f t="shared" si="59"/>
        <v>-0.4</v>
      </c>
      <c r="H957" s="7" t="s">
        <v>208</v>
      </c>
      <c r="I957" s="5">
        <v>1.6</v>
      </c>
      <c r="J957" s="5">
        <v>-3.18</v>
      </c>
      <c r="K957" s="15" t="s">
        <v>27</v>
      </c>
      <c r="L957" s="15" t="s">
        <v>27</v>
      </c>
      <c r="M957" s="15" t="s">
        <v>27</v>
      </c>
      <c r="N957" s="13">
        <v>0</v>
      </c>
      <c r="P957" s="5">
        <v>-4.7699999999999996</v>
      </c>
      <c r="Q957" s="5">
        <v>-4</v>
      </c>
      <c r="S957" s="4" t="s">
        <v>2</v>
      </c>
    </row>
    <row r="958" spans="1:19" ht="60" x14ac:dyDescent="0.15">
      <c r="A958" s="1" t="s">
        <v>207</v>
      </c>
      <c r="B958" s="12" t="s">
        <v>5</v>
      </c>
      <c r="C958" s="11" t="s">
        <v>206</v>
      </c>
      <c r="D958" s="10">
        <f t="shared" si="56"/>
        <v>-3.26</v>
      </c>
      <c r="E958" s="9" t="e">
        <f t="shared" si="57"/>
        <v>#DIV/0!</v>
      </c>
      <c r="F958" s="8">
        <f t="shared" si="58"/>
        <v>0.3134615384615384</v>
      </c>
      <c r="G958" s="8">
        <f t="shared" si="59"/>
        <v>-0.94202898550724645</v>
      </c>
      <c r="H958" s="7" t="s">
        <v>205</v>
      </c>
      <c r="I958" s="5">
        <v>1.3</v>
      </c>
      <c r="J958" s="5">
        <v>-3.26</v>
      </c>
      <c r="K958" s="5">
        <v>-8.36</v>
      </c>
      <c r="L958" s="6">
        <v>-10.4</v>
      </c>
      <c r="M958" s="15" t="s">
        <v>27</v>
      </c>
      <c r="N958" s="13">
        <v>0</v>
      </c>
      <c r="P958" s="5">
        <v>-2.02</v>
      </c>
      <c r="Q958" s="5">
        <v>-1.38</v>
      </c>
      <c r="S958" s="4" t="s">
        <v>2</v>
      </c>
    </row>
    <row r="959" spans="1:19" ht="84" x14ac:dyDescent="0.15">
      <c r="A959" s="1" t="s">
        <v>204</v>
      </c>
      <c r="B959" s="12" t="s">
        <v>9</v>
      </c>
      <c r="C959" s="11" t="s">
        <v>203</v>
      </c>
      <c r="D959" s="10">
        <f t="shared" si="56"/>
        <v>-3.95</v>
      </c>
      <c r="E959" s="9" t="e">
        <f t="shared" si="57"/>
        <v>#VALUE!</v>
      </c>
      <c r="F959" s="8" t="e">
        <f t="shared" si="58"/>
        <v>#VALUE!</v>
      </c>
      <c r="G959" s="8" t="e">
        <f t="shared" si="59"/>
        <v>#VALUE!</v>
      </c>
      <c r="H959" s="7" t="s">
        <v>202</v>
      </c>
      <c r="I959" s="5">
        <v>1.71</v>
      </c>
      <c r="J959" s="5">
        <v>-3.95</v>
      </c>
      <c r="K959" s="5">
        <v>-7.72</v>
      </c>
      <c r="L959" s="15" t="s">
        <v>27</v>
      </c>
      <c r="M959" s="5">
        <v>4.8</v>
      </c>
      <c r="N959" s="15" t="s">
        <v>27</v>
      </c>
      <c r="P959" s="5">
        <v>-4.54</v>
      </c>
      <c r="Q959" s="15" t="s">
        <v>27</v>
      </c>
      <c r="S959" s="4" t="s">
        <v>2</v>
      </c>
    </row>
    <row r="960" spans="1:19" ht="60" x14ac:dyDescent="0.15">
      <c r="A960" s="1" t="s">
        <v>201</v>
      </c>
      <c r="B960" s="12" t="s">
        <v>9</v>
      </c>
      <c r="C960" s="11" t="s">
        <v>200</v>
      </c>
      <c r="D960" s="10">
        <f t="shared" si="56"/>
        <v>-4.2300000000000004</v>
      </c>
      <c r="E960" s="9">
        <f t="shared" si="57"/>
        <v>-50.131578947368425</v>
      </c>
      <c r="F960" s="8">
        <f t="shared" si="58"/>
        <v>5.551181102362205E-2</v>
      </c>
      <c r="G960" s="8">
        <f t="shared" si="59"/>
        <v>-0.99867374005305043</v>
      </c>
      <c r="H960" s="7" t="s">
        <v>199</v>
      </c>
      <c r="I960" s="14">
        <v>0.753</v>
      </c>
      <c r="J960" s="5">
        <v>-4.2300000000000004</v>
      </c>
      <c r="K960" s="6">
        <v>-78</v>
      </c>
      <c r="L960" s="6">
        <v>-76.2</v>
      </c>
      <c r="M960" s="14">
        <v>0.19</v>
      </c>
      <c r="N960" s="5">
        <v>1.52</v>
      </c>
      <c r="P960" s="14">
        <v>-0.84199999999999997</v>
      </c>
      <c r="Q960" s="14">
        <v>-0.754</v>
      </c>
      <c r="S960" s="4" t="s">
        <v>2</v>
      </c>
    </row>
    <row r="961" spans="1:19" ht="60" x14ac:dyDescent="0.15">
      <c r="A961" s="1" t="s">
        <v>198</v>
      </c>
      <c r="B961" s="12" t="s">
        <v>9</v>
      </c>
      <c r="C961" s="11" t="s">
        <v>197</v>
      </c>
      <c r="D961" s="10">
        <f t="shared" si="56"/>
        <v>-4.55</v>
      </c>
      <c r="E961" s="9" t="e">
        <f t="shared" si="57"/>
        <v>#VALUE!</v>
      </c>
      <c r="F961" s="8" t="e">
        <f t="shared" si="58"/>
        <v>#VALUE!</v>
      </c>
      <c r="G961" s="8" t="e">
        <f t="shared" si="59"/>
        <v>#VALUE!</v>
      </c>
      <c r="H961" s="7" t="s">
        <v>196</v>
      </c>
      <c r="I961" s="5">
        <v>2.71</v>
      </c>
      <c r="J961" s="5">
        <v>-4.55</v>
      </c>
      <c r="K961" s="5">
        <v>-3.66</v>
      </c>
      <c r="L961" s="15" t="s">
        <v>27</v>
      </c>
      <c r="M961" s="13">
        <v>0</v>
      </c>
      <c r="N961" s="15" t="s">
        <v>27</v>
      </c>
      <c r="P961" s="6">
        <v>41.8</v>
      </c>
      <c r="Q961" s="15" t="s">
        <v>27</v>
      </c>
      <c r="S961" s="4" t="s">
        <v>2</v>
      </c>
    </row>
    <row r="962" spans="1:19" ht="36" x14ac:dyDescent="0.15">
      <c r="A962" s="1" t="s">
        <v>195</v>
      </c>
      <c r="B962" s="12" t="s">
        <v>5</v>
      </c>
      <c r="C962" s="11" t="s">
        <v>194</v>
      </c>
      <c r="D962" s="10">
        <f t="shared" si="56"/>
        <v>-5.65</v>
      </c>
      <c r="E962" s="9">
        <f t="shared" si="57"/>
        <v>-4.6283783783783781</v>
      </c>
      <c r="F962" s="8">
        <f t="shared" si="58"/>
        <v>0.41240875912408764</v>
      </c>
      <c r="G962" s="8">
        <f t="shared" si="59"/>
        <v>-0.61946308724832222</v>
      </c>
      <c r="H962" s="7" t="s">
        <v>193</v>
      </c>
      <c r="I962" s="14">
        <v>0.92300000000000004</v>
      </c>
      <c r="J962" s="5">
        <v>-5.65</v>
      </c>
      <c r="K962" s="15" t="s">
        <v>27</v>
      </c>
      <c r="L962" s="6">
        <v>-13.7</v>
      </c>
      <c r="M962" s="5">
        <v>4.6900000000000004</v>
      </c>
      <c r="N962" s="5">
        <v>2.96</v>
      </c>
      <c r="P962" s="5">
        <v>-1.1200000000000001</v>
      </c>
      <c r="Q962" s="5">
        <v>-1.49</v>
      </c>
      <c r="S962" s="4" t="s">
        <v>2</v>
      </c>
    </row>
    <row r="963" spans="1:19" ht="36" x14ac:dyDescent="0.15">
      <c r="A963" s="1" t="s">
        <v>192</v>
      </c>
      <c r="B963" s="12" t="s">
        <v>5</v>
      </c>
      <c r="C963" s="11" t="s">
        <v>191</v>
      </c>
      <c r="D963" s="10">
        <f t="shared" si="56"/>
        <v>-5.87</v>
      </c>
      <c r="E963" s="9" t="e">
        <f t="shared" si="57"/>
        <v>#VALUE!</v>
      </c>
      <c r="F963" s="8" t="e">
        <f t="shared" si="58"/>
        <v>#VALUE!</v>
      </c>
      <c r="G963" s="8">
        <f t="shared" si="59"/>
        <v>-0.40588235294117647</v>
      </c>
      <c r="H963" s="7" t="s">
        <v>190</v>
      </c>
      <c r="I963" s="5">
        <v>6.9</v>
      </c>
      <c r="J963" s="5">
        <v>-5.87</v>
      </c>
      <c r="K963" s="6">
        <v>-13.2</v>
      </c>
      <c r="L963" s="15" t="s">
        <v>27</v>
      </c>
      <c r="M963" s="15" t="s">
        <v>27</v>
      </c>
      <c r="N963" s="13">
        <v>0</v>
      </c>
      <c r="P963" s="6">
        <v>-41.9</v>
      </c>
      <c r="Q963" s="6">
        <v>-17</v>
      </c>
      <c r="S963" s="4" t="s">
        <v>2</v>
      </c>
    </row>
    <row r="964" spans="1:19" ht="36" x14ac:dyDescent="0.15">
      <c r="A964" s="1" t="s">
        <v>189</v>
      </c>
      <c r="B964" s="12" t="s">
        <v>5</v>
      </c>
      <c r="C964" s="11" t="s">
        <v>188</v>
      </c>
      <c r="D964" s="10">
        <f t="shared" si="56"/>
        <v>-5.94</v>
      </c>
      <c r="E964" s="9" t="e">
        <f t="shared" si="57"/>
        <v>#VALUE!</v>
      </c>
      <c r="F964" s="8" t="e">
        <f t="shared" si="58"/>
        <v>#VALUE!</v>
      </c>
      <c r="G964" s="8">
        <f t="shared" si="59"/>
        <v>-0.72891566265060237</v>
      </c>
      <c r="H964" s="7" t="s">
        <v>187</v>
      </c>
      <c r="I964" s="5">
        <v>1.21</v>
      </c>
      <c r="J964" s="5">
        <v>-5.94</v>
      </c>
      <c r="K964" s="6">
        <v>-13.8</v>
      </c>
      <c r="L964" s="15" t="s">
        <v>27</v>
      </c>
      <c r="M964" s="14">
        <v>0.48799999999999999</v>
      </c>
      <c r="N964" s="13">
        <v>0</v>
      </c>
      <c r="P964" s="5">
        <v>-2.14</v>
      </c>
      <c r="Q964" s="5">
        <v>-1.66</v>
      </c>
      <c r="S964" s="4" t="s">
        <v>2</v>
      </c>
    </row>
    <row r="965" spans="1:19" ht="72" x14ac:dyDescent="0.15">
      <c r="A965" s="1" t="s">
        <v>186</v>
      </c>
      <c r="B965" s="12" t="s">
        <v>9</v>
      </c>
      <c r="C965" s="11" t="s">
        <v>185</v>
      </c>
      <c r="D965" s="10">
        <f t="shared" si="56"/>
        <v>-6.26</v>
      </c>
      <c r="E965" s="9" t="e">
        <f t="shared" si="57"/>
        <v>#VALUE!</v>
      </c>
      <c r="F965" s="8" t="e">
        <f t="shared" si="58"/>
        <v>#VALUE!</v>
      </c>
      <c r="G965" s="8">
        <f t="shared" si="59"/>
        <v>-1.9572953736654803</v>
      </c>
      <c r="H965" s="7" t="s">
        <v>184</v>
      </c>
      <c r="I965" s="5">
        <v>1.65</v>
      </c>
      <c r="J965" s="5">
        <v>-6.26</v>
      </c>
      <c r="K965" s="6">
        <v>-21.3</v>
      </c>
      <c r="L965" s="15" t="s">
        <v>27</v>
      </c>
      <c r="M965" s="5">
        <v>4.99</v>
      </c>
      <c r="N965" s="13">
        <v>0</v>
      </c>
      <c r="P965" s="14">
        <v>-0.86199999999999999</v>
      </c>
      <c r="Q965" s="14">
        <v>-0.84299999999999997</v>
      </c>
      <c r="S965" s="4" t="s">
        <v>2</v>
      </c>
    </row>
    <row r="966" spans="1:19" ht="48" x14ac:dyDescent="0.15">
      <c r="A966" s="1" t="s">
        <v>183</v>
      </c>
      <c r="B966" s="12" t="s">
        <v>5</v>
      </c>
      <c r="C966" s="11" t="s">
        <v>182</v>
      </c>
      <c r="D966" s="10">
        <f t="shared" si="56"/>
        <v>-6.34</v>
      </c>
      <c r="E966" s="9" t="e">
        <f t="shared" si="57"/>
        <v>#VALUE!</v>
      </c>
      <c r="F966" s="8" t="e">
        <f t="shared" si="58"/>
        <v>#VALUE!</v>
      </c>
      <c r="G966" s="8">
        <f t="shared" si="59"/>
        <v>-0.81818181818181823</v>
      </c>
      <c r="H966" s="7" t="s">
        <v>181</v>
      </c>
      <c r="I966" s="5">
        <v>2.16</v>
      </c>
      <c r="J966" s="5">
        <v>-6.34</v>
      </c>
      <c r="K966" s="6">
        <v>-43.1</v>
      </c>
      <c r="L966" s="15" t="s">
        <v>27</v>
      </c>
      <c r="M966" s="15" t="s">
        <v>27</v>
      </c>
      <c r="N966" s="13">
        <v>0</v>
      </c>
      <c r="P966" s="5">
        <v>-3.45</v>
      </c>
      <c r="Q966" s="5">
        <v>-2.64</v>
      </c>
      <c r="S966" s="4" t="s">
        <v>2</v>
      </c>
    </row>
    <row r="967" spans="1:19" ht="48" x14ac:dyDescent="0.15">
      <c r="A967" s="1" t="s">
        <v>180</v>
      </c>
      <c r="B967" s="12" t="s">
        <v>5</v>
      </c>
      <c r="C967" s="11" t="s">
        <v>179</v>
      </c>
      <c r="D967" s="10">
        <f t="shared" si="56"/>
        <v>-6.34</v>
      </c>
      <c r="E967" s="9" t="e">
        <f t="shared" si="57"/>
        <v>#DIV/0!</v>
      </c>
      <c r="F967" s="8">
        <f t="shared" si="58"/>
        <v>0.48030303030303034</v>
      </c>
      <c r="G967" s="8">
        <f t="shared" si="59"/>
        <v>-1.4736842105263159</v>
      </c>
      <c r="H967" s="7" t="s">
        <v>178</v>
      </c>
      <c r="I967" s="5">
        <v>1.1200000000000001</v>
      </c>
      <c r="J967" s="5">
        <v>-6.34</v>
      </c>
      <c r="K967" s="13">
        <v>0</v>
      </c>
      <c r="L967" s="6">
        <v>-13.2</v>
      </c>
      <c r="M967" s="13">
        <v>0</v>
      </c>
      <c r="N967" s="13">
        <v>0</v>
      </c>
      <c r="P967" s="5">
        <v>-8.6199999999999992</v>
      </c>
      <c r="Q967" s="14">
        <v>-0.76</v>
      </c>
      <c r="S967" s="4" t="s">
        <v>2</v>
      </c>
    </row>
    <row r="968" spans="1:19" ht="36" x14ac:dyDescent="0.15">
      <c r="A968" s="1" t="s">
        <v>177</v>
      </c>
      <c r="B968" s="12" t="s">
        <v>5</v>
      </c>
      <c r="C968" s="11" t="s">
        <v>176</v>
      </c>
      <c r="D968" s="10">
        <f t="shared" si="56"/>
        <v>-6.49</v>
      </c>
      <c r="E968" s="9" t="e">
        <f t="shared" si="57"/>
        <v>#VALUE!</v>
      </c>
      <c r="F968" s="8" t="e">
        <f t="shared" si="58"/>
        <v>#VALUE!</v>
      </c>
      <c r="G968" s="8">
        <f t="shared" si="59"/>
        <v>-0.8512241054613936</v>
      </c>
      <c r="H968" s="7" t="s">
        <v>175</v>
      </c>
      <c r="I968" s="5">
        <v>4.5199999999999996</v>
      </c>
      <c r="J968" s="5">
        <v>-6.49</v>
      </c>
      <c r="K968" s="6">
        <v>-38.299999999999997</v>
      </c>
      <c r="L968" s="15" t="s">
        <v>27</v>
      </c>
      <c r="M968" s="13">
        <v>0</v>
      </c>
      <c r="N968" s="13">
        <v>0</v>
      </c>
      <c r="P968" s="5">
        <v>-9.66</v>
      </c>
      <c r="Q968" s="5">
        <v>-5.31</v>
      </c>
      <c r="S968" s="4" t="s">
        <v>2</v>
      </c>
    </row>
    <row r="969" spans="1:19" ht="36" x14ac:dyDescent="0.15">
      <c r="A969" s="1" t="s">
        <v>174</v>
      </c>
      <c r="B969" s="12" t="s">
        <v>78</v>
      </c>
      <c r="C969" s="11" t="s">
        <v>173</v>
      </c>
      <c r="D969" s="10">
        <f t="shared" si="56"/>
        <v>-6.81</v>
      </c>
      <c r="E969" s="9" t="e">
        <f t="shared" si="57"/>
        <v>#VALUE!</v>
      </c>
      <c r="F969" s="8" t="e">
        <f t="shared" si="58"/>
        <v>#VALUE!</v>
      </c>
      <c r="G969" s="8" t="e">
        <f t="shared" si="59"/>
        <v>#VALUE!</v>
      </c>
      <c r="H969" s="7" t="s">
        <v>172</v>
      </c>
      <c r="I969" s="14">
        <v>0.76200000000000001</v>
      </c>
      <c r="J969" s="5">
        <v>-6.81</v>
      </c>
      <c r="K969" s="5">
        <v>-3.13</v>
      </c>
      <c r="L969" s="15" t="s">
        <v>27</v>
      </c>
      <c r="M969" s="13">
        <v>0</v>
      </c>
      <c r="N969" s="15" t="s">
        <v>27</v>
      </c>
      <c r="P969" s="5">
        <v>-1.59</v>
      </c>
      <c r="Q969" s="15" t="s">
        <v>27</v>
      </c>
      <c r="S969" s="4" t="s">
        <v>2</v>
      </c>
    </row>
    <row r="970" spans="1:19" ht="84" x14ac:dyDescent="0.15">
      <c r="A970" s="1" t="s">
        <v>171</v>
      </c>
      <c r="B970" s="12" t="s">
        <v>5</v>
      </c>
      <c r="C970" s="11" t="s">
        <v>170</v>
      </c>
      <c r="D970" s="10">
        <f t="shared" si="56"/>
        <v>-7.36</v>
      </c>
      <c r="E970" s="9" t="e">
        <f t="shared" si="57"/>
        <v>#VALUE!</v>
      </c>
      <c r="F970" s="8" t="e">
        <f t="shared" si="58"/>
        <v>#VALUE!</v>
      </c>
      <c r="G970" s="8">
        <f t="shared" si="59"/>
        <v>-0.47751937984496123</v>
      </c>
      <c r="H970" s="7" t="s">
        <v>169</v>
      </c>
      <c r="I970" s="5">
        <v>6.16</v>
      </c>
      <c r="J970" s="5">
        <v>-7.36</v>
      </c>
      <c r="K970" s="5">
        <v>-6.65</v>
      </c>
      <c r="L970" s="15" t="s">
        <v>27</v>
      </c>
      <c r="M970" s="14">
        <v>6.7000000000000004E-2</v>
      </c>
      <c r="N970" s="14">
        <v>0.19</v>
      </c>
      <c r="P970" s="6">
        <v>-12.7</v>
      </c>
      <c r="Q970" s="6">
        <v>-12.9</v>
      </c>
      <c r="S970" s="4" t="s">
        <v>2</v>
      </c>
    </row>
    <row r="971" spans="1:19" ht="36" x14ac:dyDescent="0.15">
      <c r="A971" s="1" t="s">
        <v>168</v>
      </c>
      <c r="B971" s="12" t="s">
        <v>5</v>
      </c>
      <c r="C971" s="11" t="s">
        <v>167</v>
      </c>
      <c r="D971" s="10">
        <f t="shared" si="56"/>
        <v>-7.38</v>
      </c>
      <c r="E971" s="9" t="e">
        <f t="shared" si="57"/>
        <v>#VALUE!</v>
      </c>
      <c r="F971" s="8" t="e">
        <f t="shared" si="58"/>
        <v>#VALUE!</v>
      </c>
      <c r="G971" s="8">
        <f t="shared" si="59"/>
        <v>-0.18088531187122739</v>
      </c>
      <c r="H971" s="7" t="s">
        <v>166</v>
      </c>
      <c r="I971" s="14">
        <v>0.89900000000000002</v>
      </c>
      <c r="J971" s="5">
        <v>-7.38</v>
      </c>
      <c r="K971" s="5">
        <v>-8.23</v>
      </c>
      <c r="L971" s="15" t="s">
        <v>27</v>
      </c>
      <c r="M971" s="13">
        <v>0</v>
      </c>
      <c r="N971" s="13">
        <v>0</v>
      </c>
      <c r="P971" s="6">
        <v>-14.4</v>
      </c>
      <c r="Q971" s="5">
        <v>-4.97</v>
      </c>
      <c r="S971" s="4" t="s">
        <v>2</v>
      </c>
    </row>
    <row r="972" spans="1:19" ht="60" x14ac:dyDescent="0.15">
      <c r="A972" s="1" t="s">
        <v>165</v>
      </c>
      <c r="B972" s="12" t="s">
        <v>5</v>
      </c>
      <c r="C972" s="11" t="s">
        <v>164</v>
      </c>
      <c r="D972" s="10">
        <f t="shared" si="56"/>
        <v>-8.09</v>
      </c>
      <c r="E972" s="9" t="e">
        <f t="shared" si="57"/>
        <v>#VALUE!</v>
      </c>
      <c r="F972" s="8" t="e">
        <f t="shared" si="58"/>
        <v>#VALUE!</v>
      </c>
      <c r="G972" s="8" t="e">
        <f t="shared" si="59"/>
        <v>#VALUE!</v>
      </c>
      <c r="H972" s="7" t="s">
        <v>163</v>
      </c>
      <c r="I972" s="14">
        <v>0.78700000000000003</v>
      </c>
      <c r="J972" s="5">
        <v>-8.09</v>
      </c>
      <c r="K972" s="13">
        <v>0</v>
      </c>
      <c r="L972" s="15" t="s">
        <v>27</v>
      </c>
      <c r="M972" s="13">
        <v>0</v>
      </c>
      <c r="N972" s="15" t="s">
        <v>27</v>
      </c>
      <c r="P972" s="14">
        <v>6.0000000000000001E-3</v>
      </c>
      <c r="Q972" s="15" t="s">
        <v>27</v>
      </c>
      <c r="S972" s="4" t="s">
        <v>2</v>
      </c>
    </row>
    <row r="973" spans="1:19" ht="24" x14ac:dyDescent="0.15">
      <c r="A973" s="1" t="s">
        <v>162</v>
      </c>
      <c r="B973" s="12" t="s">
        <v>5</v>
      </c>
      <c r="C973" s="11" t="s">
        <v>161</v>
      </c>
      <c r="D973" s="10">
        <f t="shared" si="56"/>
        <v>-8.42</v>
      </c>
      <c r="E973" s="9" t="e">
        <f t="shared" si="57"/>
        <v>#VALUE!</v>
      </c>
      <c r="F973" s="8" t="e">
        <f t="shared" si="58"/>
        <v>#VALUE!</v>
      </c>
      <c r="G973" s="8">
        <f t="shared" si="59"/>
        <v>-1.4537366548042705</v>
      </c>
      <c r="H973" s="7" t="s">
        <v>160</v>
      </c>
      <c r="I973" s="5">
        <v>8.17</v>
      </c>
      <c r="J973" s="5">
        <v>-8.42</v>
      </c>
      <c r="K973" s="6">
        <v>-46.1</v>
      </c>
      <c r="L973" s="15" t="s">
        <v>27</v>
      </c>
      <c r="M973" s="14">
        <v>0.8</v>
      </c>
      <c r="N973" s="13">
        <v>0</v>
      </c>
      <c r="P973" s="14">
        <v>-0.14000000000000001</v>
      </c>
      <c r="Q973" s="5">
        <v>-5.62</v>
      </c>
      <c r="S973" s="4" t="s">
        <v>2</v>
      </c>
    </row>
    <row r="974" spans="1:19" ht="48" x14ac:dyDescent="0.15">
      <c r="A974" s="1" t="s">
        <v>159</v>
      </c>
      <c r="B974" s="12" t="s">
        <v>5</v>
      </c>
      <c r="C974" s="11" t="s">
        <v>158</v>
      </c>
      <c r="D974" s="10">
        <f t="shared" si="56"/>
        <v>-9.0500000000000007</v>
      </c>
      <c r="E974" s="9">
        <f t="shared" si="57"/>
        <v>-20.934393638170974</v>
      </c>
      <c r="F974" s="8">
        <f t="shared" si="58"/>
        <v>8.5944919278252624E-2</v>
      </c>
      <c r="G974" s="8">
        <f t="shared" si="59"/>
        <v>-2.8888888888888888</v>
      </c>
      <c r="H974" s="7" t="s">
        <v>157</v>
      </c>
      <c r="I974" s="5">
        <v>7.8</v>
      </c>
      <c r="J974" s="5">
        <v>-9.0500000000000007</v>
      </c>
      <c r="K974" s="6">
        <v>-89.5</v>
      </c>
      <c r="L974" s="6">
        <v>-105.3</v>
      </c>
      <c r="M974" s="5">
        <v>5.92</v>
      </c>
      <c r="N974" s="5">
        <v>5.03</v>
      </c>
      <c r="P974" s="5">
        <v>-2.11</v>
      </c>
      <c r="Q974" s="5">
        <v>-2.7</v>
      </c>
      <c r="S974" s="4" t="s">
        <v>2</v>
      </c>
    </row>
    <row r="975" spans="1:19" ht="48" x14ac:dyDescent="0.15">
      <c r="A975" s="1" t="s">
        <v>156</v>
      </c>
      <c r="B975" s="12" t="s">
        <v>5</v>
      </c>
      <c r="C975" s="11" t="s">
        <v>155</v>
      </c>
      <c r="D975" s="10">
        <f t="shared" si="56"/>
        <v>-9.44</v>
      </c>
      <c r="E975" s="9" t="e">
        <f t="shared" si="57"/>
        <v>#VALUE!</v>
      </c>
      <c r="F975" s="8" t="e">
        <f t="shared" si="58"/>
        <v>#VALUE!</v>
      </c>
      <c r="G975" s="8" t="e">
        <f t="shared" si="59"/>
        <v>#VALUE!</v>
      </c>
      <c r="H975" s="7" t="s">
        <v>154</v>
      </c>
      <c r="I975" s="14">
        <v>0.77800000000000002</v>
      </c>
      <c r="J975" s="5">
        <v>-9.44</v>
      </c>
      <c r="K975" s="6">
        <v>-13.2</v>
      </c>
      <c r="L975" s="15" t="s">
        <v>27</v>
      </c>
      <c r="M975" s="6">
        <v>37.9</v>
      </c>
      <c r="N975" s="15" t="s">
        <v>27</v>
      </c>
      <c r="P975" s="14">
        <v>-0.223</v>
      </c>
      <c r="Q975" s="15" t="s">
        <v>27</v>
      </c>
      <c r="S975" s="4" t="s">
        <v>2</v>
      </c>
    </row>
    <row r="976" spans="1:19" ht="36" x14ac:dyDescent="0.15">
      <c r="A976" s="1" t="s">
        <v>153</v>
      </c>
      <c r="B976" s="12" t="s">
        <v>9</v>
      </c>
      <c r="C976" s="11" t="s">
        <v>152</v>
      </c>
      <c r="D976" s="10">
        <f t="shared" si="56"/>
        <v>-10.199999999999999</v>
      </c>
      <c r="E976" s="9" t="e">
        <f t="shared" si="57"/>
        <v>#VALUE!</v>
      </c>
      <c r="F976" s="8" t="e">
        <f t="shared" si="58"/>
        <v>#VALUE!</v>
      </c>
      <c r="G976" s="8" t="e">
        <f t="shared" si="59"/>
        <v>#VALUE!</v>
      </c>
      <c r="H976" s="7" t="s">
        <v>151</v>
      </c>
      <c r="I976" s="5">
        <v>1.22</v>
      </c>
      <c r="J976" s="6">
        <v>-10.199999999999999</v>
      </c>
      <c r="K976" s="5">
        <v>-1.65</v>
      </c>
      <c r="L976" s="15" t="s">
        <v>27</v>
      </c>
      <c r="M976" s="15" t="s">
        <v>27</v>
      </c>
      <c r="N976" s="15" t="s">
        <v>27</v>
      </c>
      <c r="P976" s="14">
        <v>-0.66300000000000003</v>
      </c>
      <c r="Q976" s="15" t="s">
        <v>27</v>
      </c>
      <c r="S976" s="4" t="s">
        <v>2</v>
      </c>
    </row>
    <row r="977" spans="1:19" ht="72" x14ac:dyDescent="0.15">
      <c r="A977" s="1" t="s">
        <v>150</v>
      </c>
      <c r="B977" s="12" t="s">
        <v>9</v>
      </c>
      <c r="C977" s="11" t="s">
        <v>149</v>
      </c>
      <c r="D977" s="10">
        <f t="shared" si="56"/>
        <v>-11</v>
      </c>
      <c r="E977" s="9" t="e">
        <f t="shared" si="57"/>
        <v>#VALUE!</v>
      </c>
      <c r="F977" s="8" t="e">
        <f t="shared" si="58"/>
        <v>#VALUE!</v>
      </c>
      <c r="G977" s="8">
        <f t="shared" si="59"/>
        <v>-0.91914893617021276</v>
      </c>
      <c r="H977" s="7" t="s">
        <v>148</v>
      </c>
      <c r="I977" s="5">
        <v>2.16</v>
      </c>
      <c r="J977" s="6">
        <v>-11</v>
      </c>
      <c r="K977" s="5">
        <v>-9.32</v>
      </c>
      <c r="L977" s="15" t="s">
        <v>27</v>
      </c>
      <c r="M977" s="13">
        <v>0</v>
      </c>
      <c r="N977" s="5">
        <v>3</v>
      </c>
      <c r="P977" s="5">
        <v>-2.0499999999999998</v>
      </c>
      <c r="Q977" s="5">
        <v>-2.35</v>
      </c>
      <c r="S977" s="4" t="s">
        <v>2</v>
      </c>
    </row>
    <row r="978" spans="1:19" ht="60" x14ac:dyDescent="0.15">
      <c r="A978" s="1" t="s">
        <v>147</v>
      </c>
      <c r="B978" s="12" t="s">
        <v>5</v>
      </c>
      <c r="C978" s="11" t="s">
        <v>146</v>
      </c>
      <c r="D978" s="10">
        <f t="shared" si="56"/>
        <v>-11.1</v>
      </c>
      <c r="E978" s="9" t="e">
        <f t="shared" si="57"/>
        <v>#VALUE!</v>
      </c>
      <c r="F978" s="8" t="e">
        <f t="shared" si="58"/>
        <v>#VALUE!</v>
      </c>
      <c r="G978" s="8">
        <f t="shared" si="59"/>
        <v>-1.8722044728434504</v>
      </c>
      <c r="H978" s="7" t="s">
        <v>145</v>
      </c>
      <c r="I978" s="14">
        <v>0.58599999999999997</v>
      </c>
      <c r="J978" s="6">
        <v>-11.1</v>
      </c>
      <c r="K978" s="13">
        <v>0</v>
      </c>
      <c r="L978" s="15" t="s">
        <v>27</v>
      </c>
      <c r="M978" s="5">
        <v>2.93</v>
      </c>
      <c r="N978" s="5">
        <v>8.64</v>
      </c>
      <c r="P978" s="14">
        <v>-0.51300000000000001</v>
      </c>
      <c r="Q978" s="14">
        <v>-0.313</v>
      </c>
      <c r="S978" s="4" t="s">
        <v>2</v>
      </c>
    </row>
    <row r="979" spans="1:19" ht="72" x14ac:dyDescent="0.15">
      <c r="A979" s="1" t="s">
        <v>144</v>
      </c>
      <c r="B979" s="12" t="s">
        <v>143</v>
      </c>
      <c r="C979" s="11" t="s">
        <v>142</v>
      </c>
      <c r="D979" s="10">
        <f t="shared" si="56"/>
        <v>-12.6</v>
      </c>
      <c r="E979" s="9">
        <f t="shared" si="57"/>
        <v>-2.3750000000000004</v>
      </c>
      <c r="F979" s="8">
        <f t="shared" si="58"/>
        <v>0.28832951945080088</v>
      </c>
      <c r="G979" s="8">
        <f t="shared" si="59"/>
        <v>-2.3007246376811592</v>
      </c>
      <c r="H979" s="7" t="s">
        <v>141</v>
      </c>
      <c r="I979" s="5">
        <v>1.27</v>
      </c>
      <c r="J979" s="6">
        <v>-12.6</v>
      </c>
      <c r="K979" s="6">
        <v>-37.1</v>
      </c>
      <c r="L979" s="6">
        <v>-43.7</v>
      </c>
      <c r="M979" s="14">
        <v>0.09</v>
      </c>
      <c r="N979" s="6">
        <v>18.399999999999999</v>
      </c>
      <c r="P979" s="5">
        <v>-1.1200000000000001</v>
      </c>
      <c r="Q979" s="14">
        <v>-0.55200000000000005</v>
      </c>
      <c r="S979" s="4" t="s">
        <v>2</v>
      </c>
    </row>
    <row r="980" spans="1:19" ht="60" x14ac:dyDescent="0.15">
      <c r="A980" s="1" t="s">
        <v>140</v>
      </c>
      <c r="B980" s="12" t="s">
        <v>5</v>
      </c>
      <c r="C980" s="11" t="s">
        <v>139</v>
      </c>
      <c r="D980" s="10">
        <f t="shared" si="56"/>
        <v>-12.9</v>
      </c>
      <c r="E980" s="9" t="e">
        <f t="shared" si="57"/>
        <v>#VALUE!</v>
      </c>
      <c r="F980" s="8" t="e">
        <f t="shared" si="58"/>
        <v>#VALUE!</v>
      </c>
      <c r="G980" s="8">
        <f t="shared" si="59"/>
        <v>-0.50696202531645562</v>
      </c>
      <c r="H980" s="7" t="s">
        <v>138</v>
      </c>
      <c r="I980" s="5">
        <v>8.01</v>
      </c>
      <c r="J980" s="6">
        <v>-12.9</v>
      </c>
      <c r="K980" s="6">
        <v>-23.5</v>
      </c>
      <c r="L980" s="15" t="s">
        <v>27</v>
      </c>
      <c r="M980" s="15" t="s">
        <v>27</v>
      </c>
      <c r="N980" s="13">
        <v>0</v>
      </c>
      <c r="P980" s="6">
        <v>-19.2</v>
      </c>
      <c r="Q980" s="6">
        <v>-15.8</v>
      </c>
      <c r="S980" s="4" t="s">
        <v>2</v>
      </c>
    </row>
    <row r="981" spans="1:19" ht="48" x14ac:dyDescent="0.15">
      <c r="A981" s="1" t="s">
        <v>137</v>
      </c>
      <c r="B981" s="12" t="s">
        <v>5</v>
      </c>
      <c r="C981" s="11" t="s">
        <v>136</v>
      </c>
      <c r="D981" s="10">
        <f t="shared" si="56"/>
        <v>-13.3</v>
      </c>
      <c r="E981" s="9" t="e">
        <f t="shared" si="57"/>
        <v>#VALUE!</v>
      </c>
      <c r="F981" s="8" t="e">
        <f t="shared" si="58"/>
        <v>#VALUE!</v>
      </c>
      <c r="G981" s="8" t="e">
        <f t="shared" si="59"/>
        <v>#VALUE!</v>
      </c>
      <c r="H981" s="7" t="s">
        <v>135</v>
      </c>
      <c r="I981" s="5">
        <v>1.5</v>
      </c>
      <c r="J981" s="6">
        <v>-13.3</v>
      </c>
      <c r="K981" s="6">
        <v>-19</v>
      </c>
      <c r="L981" s="15" t="s">
        <v>27</v>
      </c>
      <c r="M981" s="15" t="s">
        <v>27</v>
      </c>
      <c r="N981" s="13">
        <v>0</v>
      </c>
      <c r="P981" s="5">
        <v>-1.44</v>
      </c>
      <c r="Q981" s="15" t="s">
        <v>27</v>
      </c>
      <c r="S981" s="4" t="s">
        <v>2</v>
      </c>
    </row>
    <row r="982" spans="1:19" ht="72" x14ac:dyDescent="0.15">
      <c r="A982" s="1" t="s">
        <v>134</v>
      </c>
      <c r="B982" s="12" t="s">
        <v>5</v>
      </c>
      <c r="C982" s="11" t="s">
        <v>133</v>
      </c>
      <c r="D982" s="10">
        <f t="shared" si="56"/>
        <v>-14.6</v>
      </c>
      <c r="E982" s="9" t="e">
        <f t="shared" si="57"/>
        <v>#VALUE!</v>
      </c>
      <c r="F982" s="8" t="e">
        <f t="shared" si="58"/>
        <v>#VALUE!</v>
      </c>
      <c r="G982" s="8">
        <f t="shared" si="59"/>
        <v>-0.70422535211267612</v>
      </c>
      <c r="H982" s="7" t="s">
        <v>132</v>
      </c>
      <c r="I982" s="5">
        <v>1.5</v>
      </c>
      <c r="J982" s="6">
        <v>-14.6</v>
      </c>
      <c r="K982" s="6">
        <v>-106.1</v>
      </c>
      <c r="L982" s="15" t="s">
        <v>27</v>
      </c>
      <c r="M982" s="6">
        <v>127.6</v>
      </c>
      <c r="N982" s="6">
        <v>54.5</v>
      </c>
      <c r="P982" s="5">
        <v>-1.21</v>
      </c>
      <c r="Q982" s="5">
        <v>-2.13</v>
      </c>
      <c r="S982" s="4" t="s">
        <v>2</v>
      </c>
    </row>
    <row r="983" spans="1:19" ht="60" x14ac:dyDescent="0.15">
      <c r="A983" s="1" t="s">
        <v>131</v>
      </c>
      <c r="B983" s="12" t="s">
        <v>130</v>
      </c>
      <c r="C983" s="11" t="s">
        <v>129</v>
      </c>
      <c r="D983" s="10">
        <f t="shared" si="56"/>
        <v>-14.8</v>
      </c>
      <c r="E983" s="9" t="e">
        <f t="shared" si="57"/>
        <v>#VALUE!</v>
      </c>
      <c r="F983" s="8" t="e">
        <f t="shared" si="58"/>
        <v>#VALUE!</v>
      </c>
      <c r="G983" s="8">
        <f t="shared" si="59"/>
        <v>-0.50485436893203883</v>
      </c>
      <c r="H983" s="7" t="s">
        <v>128</v>
      </c>
      <c r="I983" s="5">
        <v>1.04</v>
      </c>
      <c r="J983" s="6">
        <v>-14.8</v>
      </c>
      <c r="K983" s="5">
        <v>-6.99</v>
      </c>
      <c r="L983" s="15" t="s">
        <v>27</v>
      </c>
      <c r="M983" s="13">
        <v>0</v>
      </c>
      <c r="N983" s="15" t="s">
        <v>27</v>
      </c>
      <c r="P983" s="5">
        <v>-4.2699999999999996</v>
      </c>
      <c r="Q983" s="5">
        <v>-2.06</v>
      </c>
      <c r="S983" s="4" t="s">
        <v>2</v>
      </c>
    </row>
    <row r="984" spans="1:19" ht="72" x14ac:dyDescent="0.15">
      <c r="A984" s="1" t="s">
        <v>127</v>
      </c>
      <c r="B984" s="12" t="s">
        <v>5</v>
      </c>
      <c r="C984" s="11" t="s">
        <v>126</v>
      </c>
      <c r="D984" s="10">
        <f t="shared" si="56"/>
        <v>-16.2</v>
      </c>
      <c r="E984" s="9">
        <f t="shared" si="57"/>
        <v>-198.93992932862193</v>
      </c>
      <c r="F984" s="8">
        <f t="shared" si="58"/>
        <v>0.14387211367673181</v>
      </c>
      <c r="G984" s="8">
        <f t="shared" si="59"/>
        <v>-1.4054054054054055</v>
      </c>
      <c r="H984" s="7" t="s">
        <v>125</v>
      </c>
      <c r="I984" s="5">
        <v>2.08</v>
      </c>
      <c r="J984" s="6">
        <v>-16.2</v>
      </c>
      <c r="K984" s="6">
        <v>-91.7</v>
      </c>
      <c r="L984" s="6">
        <v>-112.6</v>
      </c>
      <c r="M984" s="5">
        <v>1.08</v>
      </c>
      <c r="N984" s="14">
        <v>0.56599999999999995</v>
      </c>
      <c r="P984" s="5">
        <v>-1.46</v>
      </c>
      <c r="Q984" s="5">
        <v>-1.48</v>
      </c>
      <c r="S984" s="4" t="s">
        <v>2</v>
      </c>
    </row>
    <row r="985" spans="1:19" ht="36" x14ac:dyDescent="0.15">
      <c r="A985" s="1" t="s">
        <v>124</v>
      </c>
      <c r="B985" s="12" t="s">
        <v>5</v>
      </c>
      <c r="C985" s="11" t="s">
        <v>123</v>
      </c>
      <c r="D985" s="10">
        <f t="shared" si="56"/>
        <v>-19.100000000000001</v>
      </c>
      <c r="E985" s="9" t="e">
        <f t="shared" si="57"/>
        <v>#VALUE!</v>
      </c>
      <c r="F985" s="8">
        <f t="shared" si="58"/>
        <v>0.65410958904109595</v>
      </c>
      <c r="G985" s="8">
        <f t="shared" si="59"/>
        <v>-1.2222222222222221</v>
      </c>
      <c r="H985" s="7" t="s">
        <v>122</v>
      </c>
      <c r="I985" s="5">
        <v>2.09</v>
      </c>
      <c r="J985" s="6">
        <v>-19.100000000000001</v>
      </c>
      <c r="K985" s="6">
        <v>-101.9</v>
      </c>
      <c r="L985" s="6">
        <v>-29.2</v>
      </c>
      <c r="M985" s="15" t="s">
        <v>27</v>
      </c>
      <c r="N985" s="15" t="s">
        <v>27</v>
      </c>
      <c r="P985" s="5">
        <v>-6.93</v>
      </c>
      <c r="Q985" s="5">
        <v>-1.71</v>
      </c>
      <c r="S985" s="4" t="s">
        <v>2</v>
      </c>
    </row>
    <row r="986" spans="1:19" ht="48" x14ac:dyDescent="0.15">
      <c r="A986" s="1" t="s">
        <v>121</v>
      </c>
      <c r="B986" s="12" t="s">
        <v>5</v>
      </c>
      <c r="C986" s="11" t="s">
        <v>120</v>
      </c>
      <c r="D986" s="10">
        <f t="shared" ref="D986:D1023" si="60">J986</f>
        <v>-20.2</v>
      </c>
      <c r="E986" s="9">
        <f t="shared" ref="E986:E1023" si="61">L986/N986</f>
        <v>-61.25</v>
      </c>
      <c r="F986" s="8">
        <f t="shared" ref="F986:F1023" si="62">J986/L986</f>
        <v>0.41224489795918368</v>
      </c>
      <c r="G986" s="8">
        <f t="shared" ref="G986:G1023" si="63">I986/Q986</f>
        <v>-0.51944444444444449</v>
      </c>
      <c r="H986" s="7" t="s">
        <v>119</v>
      </c>
      <c r="I986" s="14">
        <v>0.374</v>
      </c>
      <c r="J986" s="6">
        <v>-20.2</v>
      </c>
      <c r="K986" s="13">
        <v>0</v>
      </c>
      <c r="L986" s="6">
        <v>-49</v>
      </c>
      <c r="M986" s="14">
        <v>0.52400000000000002</v>
      </c>
      <c r="N986" s="14">
        <v>0.8</v>
      </c>
      <c r="P986" s="14">
        <v>-0.79100000000000004</v>
      </c>
      <c r="Q986" s="14">
        <v>-0.72</v>
      </c>
      <c r="S986" s="4" t="s">
        <v>2</v>
      </c>
    </row>
    <row r="987" spans="1:19" ht="48" x14ac:dyDescent="0.15">
      <c r="A987" s="1" t="s">
        <v>118</v>
      </c>
      <c r="B987" s="12" t="s">
        <v>5</v>
      </c>
      <c r="C987" s="11" t="s">
        <v>117</v>
      </c>
      <c r="D987" s="10">
        <f t="shared" si="60"/>
        <v>-21.7</v>
      </c>
      <c r="E987" s="9" t="e">
        <f t="shared" si="61"/>
        <v>#VALUE!</v>
      </c>
      <c r="F987" s="8" t="e">
        <f t="shared" si="62"/>
        <v>#VALUE!</v>
      </c>
      <c r="G987" s="8" t="e">
        <f t="shared" si="63"/>
        <v>#VALUE!</v>
      </c>
      <c r="H987" s="7" t="s">
        <v>116</v>
      </c>
      <c r="I987" s="14">
        <v>0.42</v>
      </c>
      <c r="J987" s="6">
        <v>-21.7</v>
      </c>
      <c r="K987" s="6">
        <v>-23.1</v>
      </c>
      <c r="L987" s="15" t="s">
        <v>27</v>
      </c>
      <c r="M987" s="13">
        <v>0</v>
      </c>
      <c r="N987" s="15" t="s">
        <v>27</v>
      </c>
      <c r="P987" s="5">
        <v>-1.08</v>
      </c>
      <c r="Q987" s="15" t="s">
        <v>27</v>
      </c>
      <c r="S987" s="4" t="s">
        <v>2</v>
      </c>
    </row>
    <row r="988" spans="1:19" ht="84" x14ac:dyDescent="0.15">
      <c r="A988" s="1" t="s">
        <v>115</v>
      </c>
      <c r="B988" s="12" t="s">
        <v>5</v>
      </c>
      <c r="C988" s="11" t="s">
        <v>114</v>
      </c>
      <c r="D988" s="10">
        <f t="shared" si="60"/>
        <v>-22.8</v>
      </c>
      <c r="E988" s="9" t="e">
        <f t="shared" si="61"/>
        <v>#VALUE!</v>
      </c>
      <c r="F988" s="8" t="e">
        <f t="shared" si="62"/>
        <v>#VALUE!</v>
      </c>
      <c r="G988" s="8">
        <f t="shared" si="63"/>
        <v>-3.0129870129870127</v>
      </c>
      <c r="H988" s="7" t="s">
        <v>113</v>
      </c>
      <c r="I988" s="5">
        <v>1.1599999999999999</v>
      </c>
      <c r="J988" s="6">
        <v>-22.8</v>
      </c>
      <c r="K988" s="6">
        <v>-19.7</v>
      </c>
      <c r="L988" s="15" t="s">
        <v>27</v>
      </c>
      <c r="M988" s="14">
        <v>0.5</v>
      </c>
      <c r="N988" s="14">
        <v>7.4999999999999997E-2</v>
      </c>
      <c r="P988" s="14">
        <v>-0.93700000000000006</v>
      </c>
      <c r="Q988" s="14">
        <v>-0.38500000000000001</v>
      </c>
      <c r="S988" s="4" t="s">
        <v>2</v>
      </c>
    </row>
    <row r="989" spans="1:19" ht="48" x14ac:dyDescent="0.15">
      <c r="A989" s="1" t="s">
        <v>112</v>
      </c>
      <c r="B989" s="12" t="s">
        <v>5</v>
      </c>
      <c r="C989" s="11" t="s">
        <v>111</v>
      </c>
      <c r="D989" s="10">
        <f t="shared" si="60"/>
        <v>-25</v>
      </c>
      <c r="E989" s="9">
        <f t="shared" si="61"/>
        <v>-38.62796833773087</v>
      </c>
      <c r="F989" s="8">
        <f t="shared" si="62"/>
        <v>0.17076502732240437</v>
      </c>
      <c r="G989" s="8">
        <f t="shared" si="63"/>
        <v>-0.85309734513274338</v>
      </c>
      <c r="H989" s="7" t="s">
        <v>110</v>
      </c>
      <c r="I989" s="14">
        <v>0.96399999999999997</v>
      </c>
      <c r="J989" s="6">
        <v>-25</v>
      </c>
      <c r="K989" s="6">
        <v>-145.30000000000001</v>
      </c>
      <c r="L989" s="6">
        <v>-146.4</v>
      </c>
      <c r="M989" s="5">
        <v>7.14</v>
      </c>
      <c r="N989" s="5">
        <v>3.79</v>
      </c>
      <c r="P989" s="5">
        <v>-1.32</v>
      </c>
      <c r="Q989" s="5">
        <v>-1.1299999999999999</v>
      </c>
      <c r="S989" s="4" t="s">
        <v>2</v>
      </c>
    </row>
    <row r="990" spans="1:19" ht="108" x14ac:dyDescent="0.15">
      <c r="A990" s="1" t="s">
        <v>109</v>
      </c>
      <c r="B990" s="12" t="s">
        <v>5</v>
      </c>
      <c r="C990" s="11" t="s">
        <v>108</v>
      </c>
      <c r="D990" s="10">
        <f t="shared" si="60"/>
        <v>-25.8</v>
      </c>
      <c r="E990" s="9" t="e">
        <f t="shared" si="61"/>
        <v>#VALUE!</v>
      </c>
      <c r="F990" s="8" t="e">
        <f t="shared" si="62"/>
        <v>#VALUE!</v>
      </c>
      <c r="G990" s="8">
        <f t="shared" si="63"/>
        <v>-2.0327102803738315</v>
      </c>
      <c r="H990" s="7" t="s">
        <v>107</v>
      </c>
      <c r="I990" s="5">
        <v>4.3499999999999996</v>
      </c>
      <c r="J990" s="6">
        <v>-25.8</v>
      </c>
      <c r="K990" s="6">
        <v>-113.1</v>
      </c>
      <c r="L990" s="15" t="s">
        <v>27</v>
      </c>
      <c r="M990" s="6">
        <v>212.1</v>
      </c>
      <c r="N990" s="6">
        <v>255</v>
      </c>
      <c r="P990" s="5">
        <v>-1.44</v>
      </c>
      <c r="Q990" s="5">
        <v>-2.14</v>
      </c>
      <c r="S990" s="4" t="s">
        <v>2</v>
      </c>
    </row>
    <row r="991" spans="1:19" ht="72" x14ac:dyDescent="0.15">
      <c r="A991" s="1" t="s">
        <v>106</v>
      </c>
      <c r="B991" s="12" t="s">
        <v>5</v>
      </c>
      <c r="C991" s="11" t="s">
        <v>105</v>
      </c>
      <c r="D991" s="10">
        <f t="shared" si="60"/>
        <v>-26.4</v>
      </c>
      <c r="E991" s="9">
        <f t="shared" si="61"/>
        <v>-16.634026927784578</v>
      </c>
      <c r="F991" s="8">
        <f t="shared" si="62"/>
        <v>0.19426048565121412</v>
      </c>
      <c r="G991" s="8">
        <f t="shared" si="63"/>
        <v>-1.2181616832779625</v>
      </c>
      <c r="H991" s="7" t="s">
        <v>104</v>
      </c>
      <c r="I991" s="5">
        <v>1.1000000000000001</v>
      </c>
      <c r="J991" s="6">
        <v>-26.4</v>
      </c>
      <c r="K991" s="6">
        <v>-145.80000000000001</v>
      </c>
      <c r="L991" s="6">
        <v>-135.9</v>
      </c>
      <c r="M991" s="5">
        <v>8.42</v>
      </c>
      <c r="N991" s="5">
        <v>8.17</v>
      </c>
      <c r="P991" s="5">
        <v>-2.5099999999999998</v>
      </c>
      <c r="Q991" s="14">
        <v>-0.90300000000000002</v>
      </c>
      <c r="S991" s="4" t="s">
        <v>2</v>
      </c>
    </row>
    <row r="992" spans="1:19" ht="48" x14ac:dyDescent="0.15">
      <c r="A992" s="1" t="s">
        <v>103</v>
      </c>
      <c r="B992" s="12" t="s">
        <v>5</v>
      </c>
      <c r="C992" s="11" t="s">
        <v>102</v>
      </c>
      <c r="D992" s="10">
        <f t="shared" si="60"/>
        <v>-27</v>
      </c>
      <c r="E992" s="9" t="e">
        <f t="shared" si="61"/>
        <v>#VALUE!</v>
      </c>
      <c r="F992" s="8" t="e">
        <f t="shared" si="62"/>
        <v>#VALUE!</v>
      </c>
      <c r="G992" s="8">
        <f t="shared" si="63"/>
        <v>-0.61520998864926213</v>
      </c>
      <c r="H992" s="7" t="s">
        <v>101</v>
      </c>
      <c r="I992" s="5">
        <v>5.42</v>
      </c>
      <c r="J992" s="6">
        <v>-27</v>
      </c>
      <c r="K992" s="6">
        <v>-76.400000000000006</v>
      </c>
      <c r="L992" s="15" t="s">
        <v>27</v>
      </c>
      <c r="M992" s="6">
        <v>15.3</v>
      </c>
      <c r="N992" s="5">
        <v>1.3</v>
      </c>
      <c r="P992" s="5">
        <v>-9.34</v>
      </c>
      <c r="Q992" s="5">
        <v>-8.81</v>
      </c>
      <c r="S992" s="4" t="s">
        <v>2</v>
      </c>
    </row>
    <row r="993" spans="1:19" ht="24" x14ac:dyDescent="0.15">
      <c r="A993" s="1" t="s">
        <v>100</v>
      </c>
      <c r="B993" s="12" t="s">
        <v>16</v>
      </c>
      <c r="C993" s="11" t="s">
        <v>99</v>
      </c>
      <c r="D993" s="10">
        <f t="shared" si="60"/>
        <v>-27.2</v>
      </c>
      <c r="E993" s="9" t="e">
        <f t="shared" si="61"/>
        <v>#VALUE!</v>
      </c>
      <c r="F993" s="8" t="e">
        <f t="shared" si="62"/>
        <v>#VALUE!</v>
      </c>
      <c r="G993" s="8">
        <f t="shared" si="63"/>
        <v>-0.66880341880341887</v>
      </c>
      <c r="H993" s="7" t="s">
        <v>98</v>
      </c>
      <c r="I993" s="5">
        <v>3.13</v>
      </c>
      <c r="J993" s="6">
        <v>-27.2</v>
      </c>
      <c r="K993" s="6">
        <v>-66.2</v>
      </c>
      <c r="L993" s="15" t="s">
        <v>27</v>
      </c>
      <c r="M993" s="13">
        <v>0</v>
      </c>
      <c r="N993" s="13">
        <v>0</v>
      </c>
      <c r="P993" s="5">
        <v>-4.76</v>
      </c>
      <c r="Q993" s="5">
        <v>-4.68</v>
      </c>
      <c r="S993" s="4" t="s">
        <v>2</v>
      </c>
    </row>
    <row r="994" spans="1:19" ht="72" x14ac:dyDescent="0.15">
      <c r="A994" s="1" t="s">
        <v>97</v>
      </c>
      <c r="B994" s="12" t="s">
        <v>5</v>
      </c>
      <c r="C994" s="11" t="s">
        <v>96</v>
      </c>
      <c r="D994" s="10">
        <f t="shared" si="60"/>
        <v>-30.8</v>
      </c>
      <c r="E994" s="9" t="e">
        <f t="shared" si="61"/>
        <v>#VALUE!</v>
      </c>
      <c r="F994" s="8" t="e">
        <f t="shared" si="62"/>
        <v>#VALUE!</v>
      </c>
      <c r="G994" s="8">
        <f t="shared" si="63"/>
        <v>-1.2127659574468084</v>
      </c>
      <c r="H994" s="7" t="s">
        <v>95</v>
      </c>
      <c r="I994" s="5">
        <v>1.1399999999999999</v>
      </c>
      <c r="J994" s="6">
        <v>-30.8</v>
      </c>
      <c r="K994" s="15" t="s">
        <v>27</v>
      </c>
      <c r="L994" s="15" t="s">
        <v>27</v>
      </c>
      <c r="M994" s="15" t="s">
        <v>27</v>
      </c>
      <c r="N994" s="13">
        <v>0</v>
      </c>
      <c r="P994" s="5">
        <v>-1.1299999999999999</v>
      </c>
      <c r="Q994" s="14">
        <v>-0.94</v>
      </c>
      <c r="S994" s="4" t="s">
        <v>2</v>
      </c>
    </row>
    <row r="995" spans="1:19" ht="60" x14ac:dyDescent="0.15">
      <c r="A995" s="1" t="s">
        <v>94</v>
      </c>
      <c r="B995" s="12" t="s">
        <v>5</v>
      </c>
      <c r="C995" s="11" t="s">
        <v>93</v>
      </c>
      <c r="D995" s="10">
        <f t="shared" si="60"/>
        <v>-31.9</v>
      </c>
      <c r="E995" s="9" t="e">
        <f t="shared" si="61"/>
        <v>#VALUE!</v>
      </c>
      <c r="F995" s="8" t="e">
        <f t="shared" si="62"/>
        <v>#VALUE!</v>
      </c>
      <c r="G995" s="8">
        <f t="shared" si="63"/>
        <v>-0.95029239766081874</v>
      </c>
      <c r="H995" s="7" t="s">
        <v>92</v>
      </c>
      <c r="I995" s="5">
        <v>3.25</v>
      </c>
      <c r="J995" s="6">
        <v>-31.9</v>
      </c>
      <c r="K995" s="6">
        <v>-83.6</v>
      </c>
      <c r="L995" s="15" t="s">
        <v>27</v>
      </c>
      <c r="M995" s="13">
        <v>0</v>
      </c>
      <c r="N995" s="13">
        <v>0</v>
      </c>
      <c r="P995" s="5">
        <v>-3.25</v>
      </c>
      <c r="Q995" s="5">
        <v>-3.42</v>
      </c>
      <c r="S995" s="4" t="s">
        <v>2</v>
      </c>
    </row>
    <row r="996" spans="1:19" ht="84" x14ac:dyDescent="0.15">
      <c r="A996" s="1" t="s">
        <v>91</v>
      </c>
      <c r="B996" s="12" t="s">
        <v>5</v>
      </c>
      <c r="C996" s="11" t="s">
        <v>90</v>
      </c>
      <c r="D996" s="10">
        <f t="shared" si="60"/>
        <v>-32.1</v>
      </c>
      <c r="E996" s="9" t="e">
        <f t="shared" si="61"/>
        <v>#VALUE!</v>
      </c>
      <c r="F996" s="8" t="e">
        <f t="shared" si="62"/>
        <v>#VALUE!</v>
      </c>
      <c r="G996" s="8">
        <f t="shared" si="63"/>
        <v>-1.0047095761381475</v>
      </c>
      <c r="H996" s="7" t="s">
        <v>89</v>
      </c>
      <c r="I996" s="14">
        <v>0.64</v>
      </c>
      <c r="J996" s="6">
        <v>-32.1</v>
      </c>
      <c r="K996" s="6">
        <v>-33.1</v>
      </c>
      <c r="L996" s="15" t="s">
        <v>27</v>
      </c>
      <c r="M996" s="14">
        <v>0.67400000000000004</v>
      </c>
      <c r="N996" s="14">
        <v>0.13300000000000001</v>
      </c>
      <c r="P996" s="14">
        <v>-0.316</v>
      </c>
      <c r="Q996" s="14">
        <v>-0.63700000000000001</v>
      </c>
      <c r="S996" s="4" t="s">
        <v>2</v>
      </c>
    </row>
    <row r="997" spans="1:19" ht="48" x14ac:dyDescent="0.15">
      <c r="A997" s="1" t="s">
        <v>88</v>
      </c>
      <c r="B997" s="12" t="s">
        <v>5</v>
      </c>
      <c r="C997" s="11" t="s">
        <v>87</v>
      </c>
      <c r="D997" s="10">
        <f t="shared" si="60"/>
        <v>-35</v>
      </c>
      <c r="E997" s="9" t="e">
        <f t="shared" si="61"/>
        <v>#VALUE!</v>
      </c>
      <c r="F997" s="8" t="e">
        <f t="shared" si="62"/>
        <v>#VALUE!</v>
      </c>
      <c r="G997" s="8">
        <f t="shared" si="63"/>
        <v>-11.95357833655706</v>
      </c>
      <c r="H997" s="7" t="s">
        <v>86</v>
      </c>
      <c r="I997" s="5">
        <v>6.18</v>
      </c>
      <c r="J997" s="6">
        <v>-35</v>
      </c>
      <c r="K997" s="6">
        <v>-64.5</v>
      </c>
      <c r="L997" s="15" t="s">
        <v>27</v>
      </c>
      <c r="M997" s="15" t="s">
        <v>27</v>
      </c>
      <c r="N997" s="13">
        <v>0</v>
      </c>
      <c r="P997" s="14">
        <v>-0.78200000000000003</v>
      </c>
      <c r="Q997" s="14">
        <v>-0.51700000000000002</v>
      </c>
      <c r="S997" s="4" t="s">
        <v>2</v>
      </c>
    </row>
    <row r="998" spans="1:19" ht="24" x14ac:dyDescent="0.15">
      <c r="A998" s="1" t="s">
        <v>85</v>
      </c>
      <c r="B998" s="12" t="s">
        <v>5</v>
      </c>
      <c r="C998" s="11" t="s">
        <v>84</v>
      </c>
      <c r="D998" s="10">
        <f t="shared" si="60"/>
        <v>-35</v>
      </c>
      <c r="E998" s="9">
        <f t="shared" si="61"/>
        <v>-2.440682462569017E-2</v>
      </c>
      <c r="F998" s="8">
        <f t="shared" si="62"/>
        <v>0.23777173913043481</v>
      </c>
      <c r="G998" s="8">
        <f t="shared" si="63"/>
        <v>-0.14222222222222222</v>
      </c>
      <c r="H998" s="7" t="s">
        <v>83</v>
      </c>
      <c r="I998" s="14">
        <v>0.57599999999999996</v>
      </c>
      <c r="J998" s="6">
        <v>-35</v>
      </c>
      <c r="K998" s="6">
        <v>-341.2</v>
      </c>
      <c r="L998" s="6">
        <v>-147.19999999999999</v>
      </c>
      <c r="M998" s="6">
        <v>5885.6</v>
      </c>
      <c r="N998" s="6">
        <v>6031.1</v>
      </c>
      <c r="P998" s="5">
        <v>-8.44</v>
      </c>
      <c r="Q998" s="5">
        <v>-4.05</v>
      </c>
      <c r="S998" s="4" t="s">
        <v>2</v>
      </c>
    </row>
    <row r="999" spans="1:19" ht="108" x14ac:dyDescent="0.15">
      <c r="A999" s="1" t="s">
        <v>82</v>
      </c>
      <c r="B999" s="12" t="s">
        <v>5</v>
      </c>
      <c r="C999" s="11" t="s">
        <v>81</v>
      </c>
      <c r="D999" s="10">
        <f t="shared" si="60"/>
        <v>-37.299999999999997</v>
      </c>
      <c r="E999" s="9">
        <f t="shared" si="61"/>
        <v>-0.33391003460207613</v>
      </c>
      <c r="F999" s="8">
        <f t="shared" si="62"/>
        <v>0.96632124352331594</v>
      </c>
      <c r="G999" s="8">
        <f t="shared" si="63"/>
        <v>-2.9615384615384617</v>
      </c>
      <c r="H999" s="7" t="s">
        <v>80</v>
      </c>
      <c r="I999" s="5">
        <v>2.31</v>
      </c>
      <c r="J999" s="6">
        <v>-37.299999999999997</v>
      </c>
      <c r="K999" s="6">
        <v>-52.2</v>
      </c>
      <c r="L999" s="6">
        <v>-38.6</v>
      </c>
      <c r="M999" s="6">
        <v>125.7</v>
      </c>
      <c r="N999" s="6">
        <v>115.6</v>
      </c>
      <c r="P999" s="14">
        <v>-0.81100000000000005</v>
      </c>
      <c r="Q999" s="14">
        <v>-0.78</v>
      </c>
      <c r="S999" s="4" t="s">
        <v>2</v>
      </c>
    </row>
    <row r="1000" spans="1:19" ht="60" x14ac:dyDescent="0.15">
      <c r="A1000" s="1" t="s">
        <v>79</v>
      </c>
      <c r="B1000" s="12" t="s">
        <v>78</v>
      </c>
      <c r="C1000" s="11" t="s">
        <v>77</v>
      </c>
      <c r="D1000" s="10">
        <f t="shared" si="60"/>
        <v>-37.5</v>
      </c>
      <c r="E1000" s="9" t="e">
        <f t="shared" si="61"/>
        <v>#VALUE!</v>
      </c>
      <c r="F1000" s="8" t="e">
        <f t="shared" si="62"/>
        <v>#VALUE!</v>
      </c>
      <c r="G1000" s="8" t="e">
        <f t="shared" si="63"/>
        <v>#VALUE!</v>
      </c>
      <c r="H1000" s="7" t="s">
        <v>76</v>
      </c>
      <c r="I1000" s="5">
        <v>3.65</v>
      </c>
      <c r="J1000" s="6">
        <v>-37.5</v>
      </c>
      <c r="K1000" s="5">
        <v>-8.1</v>
      </c>
      <c r="L1000" s="15" t="s">
        <v>27</v>
      </c>
      <c r="M1000" s="6">
        <v>19.3</v>
      </c>
      <c r="N1000" s="15" t="s">
        <v>27</v>
      </c>
      <c r="P1000" s="6">
        <v>-52.1</v>
      </c>
      <c r="Q1000" s="15" t="s">
        <v>27</v>
      </c>
      <c r="S1000" s="4" t="s">
        <v>2</v>
      </c>
    </row>
    <row r="1001" spans="1:19" ht="60" x14ac:dyDescent="0.15">
      <c r="A1001" s="1" t="s">
        <v>75</v>
      </c>
      <c r="B1001" s="12" t="s">
        <v>5</v>
      </c>
      <c r="C1001" s="11" t="s">
        <v>74</v>
      </c>
      <c r="D1001" s="10">
        <f t="shared" si="60"/>
        <v>-40.1</v>
      </c>
      <c r="E1001" s="9" t="e">
        <f t="shared" si="61"/>
        <v>#DIV/0!</v>
      </c>
      <c r="F1001" s="8">
        <f t="shared" si="62"/>
        <v>0.61314984709480114</v>
      </c>
      <c r="G1001" s="8">
        <f t="shared" si="63"/>
        <v>-0.49011857707509887</v>
      </c>
      <c r="H1001" s="7" t="s">
        <v>73</v>
      </c>
      <c r="I1001" s="5">
        <v>1.24</v>
      </c>
      <c r="J1001" s="6">
        <v>-40.1</v>
      </c>
      <c r="K1001" s="6">
        <v>-66.599999999999994</v>
      </c>
      <c r="L1001" s="6">
        <v>-65.400000000000006</v>
      </c>
      <c r="M1001" s="13">
        <v>0</v>
      </c>
      <c r="N1001" s="13">
        <v>0</v>
      </c>
      <c r="P1001" s="5">
        <v>-2.76</v>
      </c>
      <c r="Q1001" s="5">
        <v>-2.5299999999999998</v>
      </c>
      <c r="S1001" s="4" t="s">
        <v>2</v>
      </c>
    </row>
    <row r="1002" spans="1:19" ht="84" x14ac:dyDescent="0.15">
      <c r="A1002" s="1" t="s">
        <v>72</v>
      </c>
      <c r="B1002" s="12" t="s">
        <v>9</v>
      </c>
      <c r="C1002" s="11" t="s">
        <v>71</v>
      </c>
      <c r="D1002" s="10">
        <f t="shared" si="60"/>
        <v>-41.4</v>
      </c>
      <c r="E1002" s="9" t="e">
        <f t="shared" si="61"/>
        <v>#VALUE!</v>
      </c>
      <c r="F1002" s="8" t="e">
        <f t="shared" si="62"/>
        <v>#VALUE!</v>
      </c>
      <c r="G1002" s="8">
        <f t="shared" si="63"/>
        <v>-1.4732142857142856</v>
      </c>
      <c r="H1002" s="7" t="s">
        <v>70</v>
      </c>
      <c r="I1002" s="5">
        <v>1.65</v>
      </c>
      <c r="J1002" s="6">
        <v>-41.4</v>
      </c>
      <c r="K1002" s="6">
        <v>-75.599999999999994</v>
      </c>
      <c r="L1002" s="15" t="s">
        <v>27</v>
      </c>
      <c r="M1002" s="6">
        <v>11.9</v>
      </c>
      <c r="N1002" s="5">
        <v>9.17</v>
      </c>
      <c r="P1002" s="5">
        <v>-1.69</v>
      </c>
      <c r="Q1002" s="5">
        <v>-1.1200000000000001</v>
      </c>
      <c r="S1002" s="4" t="s">
        <v>2</v>
      </c>
    </row>
    <row r="1003" spans="1:19" ht="36" x14ac:dyDescent="0.15">
      <c r="A1003" s="1" t="s">
        <v>69</v>
      </c>
      <c r="B1003" s="12" t="s">
        <v>5</v>
      </c>
      <c r="C1003" s="11" t="s">
        <v>68</v>
      </c>
      <c r="D1003" s="10">
        <f t="shared" si="60"/>
        <v>-41.9</v>
      </c>
      <c r="E1003" s="9" t="e">
        <f t="shared" si="61"/>
        <v>#VALUE!</v>
      </c>
      <c r="F1003" s="8" t="e">
        <f t="shared" si="62"/>
        <v>#VALUE!</v>
      </c>
      <c r="G1003" s="8" t="e">
        <f t="shared" si="63"/>
        <v>#VALUE!</v>
      </c>
      <c r="H1003" s="7" t="s">
        <v>67</v>
      </c>
      <c r="I1003" s="5">
        <v>2.33</v>
      </c>
      <c r="J1003" s="6">
        <v>-41.9</v>
      </c>
      <c r="K1003" s="6">
        <v>-12.9</v>
      </c>
      <c r="L1003" s="15" t="s">
        <v>27</v>
      </c>
      <c r="M1003" s="5">
        <v>2</v>
      </c>
      <c r="N1003" s="15" t="s">
        <v>27</v>
      </c>
      <c r="P1003" s="5">
        <v>1.03</v>
      </c>
      <c r="Q1003" s="15" t="s">
        <v>27</v>
      </c>
      <c r="S1003" s="4" t="s">
        <v>2</v>
      </c>
    </row>
    <row r="1004" spans="1:19" ht="48" x14ac:dyDescent="0.15">
      <c r="A1004" s="1" t="s">
        <v>66</v>
      </c>
      <c r="B1004" s="12" t="s">
        <v>5</v>
      </c>
      <c r="C1004" s="11" t="s">
        <v>65</v>
      </c>
      <c r="D1004" s="10">
        <f t="shared" si="60"/>
        <v>-45.7</v>
      </c>
      <c r="E1004" s="9" t="e">
        <f t="shared" si="61"/>
        <v>#VALUE!</v>
      </c>
      <c r="F1004" s="8" t="e">
        <f t="shared" si="62"/>
        <v>#VALUE!</v>
      </c>
      <c r="G1004" s="8">
        <f t="shared" si="63"/>
        <v>-2.3779724655819772</v>
      </c>
      <c r="H1004" s="7" t="s">
        <v>64</v>
      </c>
      <c r="I1004" s="5">
        <v>1.9</v>
      </c>
      <c r="J1004" s="6">
        <v>-45.7</v>
      </c>
      <c r="K1004" s="13">
        <v>0</v>
      </c>
      <c r="L1004" s="15" t="s">
        <v>27</v>
      </c>
      <c r="M1004" s="13">
        <v>0</v>
      </c>
      <c r="N1004" s="13">
        <v>0</v>
      </c>
      <c r="P1004" s="14">
        <v>-0.751</v>
      </c>
      <c r="Q1004" s="14">
        <v>-0.79900000000000004</v>
      </c>
      <c r="S1004" s="4" t="s">
        <v>2</v>
      </c>
    </row>
    <row r="1005" spans="1:19" ht="84" x14ac:dyDescent="0.15">
      <c r="A1005" s="1" t="s">
        <v>63</v>
      </c>
      <c r="B1005" s="12" t="s">
        <v>5</v>
      </c>
      <c r="C1005" s="11" t="s">
        <v>62</v>
      </c>
      <c r="D1005" s="10">
        <f t="shared" si="60"/>
        <v>-50.8</v>
      </c>
      <c r="E1005" s="9" t="e">
        <f t="shared" si="61"/>
        <v>#VALUE!</v>
      </c>
      <c r="F1005" s="8" t="e">
        <f t="shared" si="62"/>
        <v>#VALUE!</v>
      </c>
      <c r="G1005" s="8">
        <f t="shared" si="63"/>
        <v>-0.42522522522522516</v>
      </c>
      <c r="H1005" s="7" t="s">
        <v>61</v>
      </c>
      <c r="I1005" s="14">
        <v>0.47199999999999998</v>
      </c>
      <c r="J1005" s="6">
        <v>-50.8</v>
      </c>
      <c r="K1005" s="6">
        <v>-10.5</v>
      </c>
      <c r="L1005" s="15" t="s">
        <v>27</v>
      </c>
      <c r="M1005" s="6">
        <v>113.3</v>
      </c>
      <c r="N1005" s="13">
        <v>0</v>
      </c>
      <c r="P1005" s="14">
        <v>-0.309</v>
      </c>
      <c r="Q1005" s="5">
        <v>-1.1100000000000001</v>
      </c>
      <c r="S1005" s="4" t="s">
        <v>2</v>
      </c>
    </row>
    <row r="1006" spans="1:19" ht="84" x14ac:dyDescent="0.15">
      <c r="A1006" s="1" t="s">
        <v>60</v>
      </c>
      <c r="B1006" s="12" t="s">
        <v>5</v>
      </c>
      <c r="C1006" s="11" t="s">
        <v>59</v>
      </c>
      <c r="D1006" s="10">
        <f t="shared" si="60"/>
        <v>-52</v>
      </c>
      <c r="E1006" s="9">
        <f t="shared" si="61"/>
        <v>-81.259842519685037</v>
      </c>
      <c r="F1006" s="8">
        <f t="shared" si="62"/>
        <v>0.50387596899224807</v>
      </c>
      <c r="G1006" s="8">
        <f t="shared" si="63"/>
        <v>-0.85057471264367812</v>
      </c>
      <c r="H1006" s="7" t="s">
        <v>58</v>
      </c>
      <c r="I1006" s="5">
        <v>6.66</v>
      </c>
      <c r="J1006" s="6">
        <v>-52</v>
      </c>
      <c r="K1006" s="6">
        <v>-85.8</v>
      </c>
      <c r="L1006" s="6">
        <v>-103.2</v>
      </c>
      <c r="M1006" s="5">
        <v>2.65</v>
      </c>
      <c r="N1006" s="5">
        <v>1.27</v>
      </c>
      <c r="P1006" s="5">
        <v>-9.76</v>
      </c>
      <c r="Q1006" s="5">
        <v>-7.83</v>
      </c>
      <c r="S1006" s="4" t="s">
        <v>2</v>
      </c>
    </row>
    <row r="1007" spans="1:19" ht="36" x14ac:dyDescent="0.15">
      <c r="A1007" s="1" t="s">
        <v>57</v>
      </c>
      <c r="B1007" s="12" t="s">
        <v>5</v>
      </c>
      <c r="C1007" s="11" t="s">
        <v>56</v>
      </c>
      <c r="D1007" s="10">
        <f t="shared" si="60"/>
        <v>-55.2</v>
      </c>
      <c r="E1007" s="9" t="e">
        <f t="shared" si="61"/>
        <v>#VALUE!</v>
      </c>
      <c r="F1007" s="8" t="e">
        <f t="shared" si="62"/>
        <v>#VALUE!</v>
      </c>
      <c r="G1007" s="8">
        <f t="shared" si="63"/>
        <v>-0.9452054794520548</v>
      </c>
      <c r="H1007" s="7" t="s">
        <v>55</v>
      </c>
      <c r="I1007" s="5">
        <v>1.38</v>
      </c>
      <c r="J1007" s="6">
        <v>-55.2</v>
      </c>
      <c r="K1007" s="6">
        <v>-91.4</v>
      </c>
      <c r="L1007" s="15" t="s">
        <v>27</v>
      </c>
      <c r="M1007" s="15" t="s">
        <v>27</v>
      </c>
      <c r="N1007" s="13">
        <v>0</v>
      </c>
      <c r="P1007" s="5">
        <v>-1.58</v>
      </c>
      <c r="Q1007" s="5">
        <v>-1.46</v>
      </c>
      <c r="S1007" s="4" t="s">
        <v>2</v>
      </c>
    </row>
    <row r="1008" spans="1:19" ht="60" x14ac:dyDescent="0.15">
      <c r="A1008" s="1" t="s">
        <v>54</v>
      </c>
      <c r="B1008" s="12" t="s">
        <v>5</v>
      </c>
      <c r="C1008" s="11" t="s">
        <v>53</v>
      </c>
      <c r="D1008" s="10">
        <f t="shared" si="60"/>
        <v>-55.8</v>
      </c>
      <c r="E1008" s="9" t="e">
        <f t="shared" si="61"/>
        <v>#VALUE!</v>
      </c>
      <c r="F1008" s="8" t="e">
        <f t="shared" si="62"/>
        <v>#VALUE!</v>
      </c>
      <c r="G1008" s="8">
        <f t="shared" si="63"/>
        <v>-1.0467289719626169</v>
      </c>
      <c r="H1008" s="7" t="s">
        <v>52</v>
      </c>
      <c r="I1008" s="5">
        <v>2.2400000000000002</v>
      </c>
      <c r="J1008" s="6">
        <v>-55.8</v>
      </c>
      <c r="K1008" s="6">
        <v>-87.7</v>
      </c>
      <c r="L1008" s="15" t="s">
        <v>27</v>
      </c>
      <c r="M1008" s="15" t="s">
        <v>27</v>
      </c>
      <c r="N1008" s="14">
        <v>0.129</v>
      </c>
      <c r="P1008" s="5">
        <v>-2.13</v>
      </c>
      <c r="Q1008" s="5">
        <v>-2.14</v>
      </c>
      <c r="S1008" s="4" t="s">
        <v>2</v>
      </c>
    </row>
    <row r="1009" spans="1:19" ht="48" x14ac:dyDescent="0.15">
      <c r="A1009" s="1" t="s">
        <v>51</v>
      </c>
      <c r="B1009" s="12" t="s">
        <v>5</v>
      </c>
      <c r="C1009" s="11" t="s">
        <v>50</v>
      </c>
      <c r="D1009" s="10">
        <f t="shared" si="60"/>
        <v>-59.8</v>
      </c>
      <c r="E1009" s="9" t="e">
        <f t="shared" si="61"/>
        <v>#VALUE!</v>
      </c>
      <c r="F1009" s="8" t="e">
        <f t="shared" si="62"/>
        <v>#VALUE!</v>
      </c>
      <c r="G1009" s="8">
        <f t="shared" si="63"/>
        <v>-1.3466666666666665</v>
      </c>
      <c r="H1009" s="7" t="s">
        <v>49</v>
      </c>
      <c r="I1009" s="14">
        <v>0.70699999999999996</v>
      </c>
      <c r="J1009" s="6">
        <v>-59.8</v>
      </c>
      <c r="K1009" s="6">
        <v>-42.2</v>
      </c>
      <c r="L1009" s="15" t="s">
        <v>27</v>
      </c>
      <c r="M1009" s="6">
        <v>31.8</v>
      </c>
      <c r="N1009" s="6">
        <v>27.5</v>
      </c>
      <c r="P1009" s="5">
        <v>-1.1299999999999999</v>
      </c>
      <c r="Q1009" s="14">
        <v>-0.52500000000000002</v>
      </c>
      <c r="S1009" s="4" t="s">
        <v>2</v>
      </c>
    </row>
    <row r="1010" spans="1:19" ht="24" x14ac:dyDescent="0.15">
      <c r="A1010" s="1" t="s">
        <v>48</v>
      </c>
      <c r="B1010" s="12" t="s">
        <v>5</v>
      </c>
      <c r="C1010" s="11" t="s">
        <v>47</v>
      </c>
      <c r="D1010" s="10">
        <f t="shared" si="60"/>
        <v>-61.7</v>
      </c>
      <c r="E1010" s="9" t="e">
        <f t="shared" si="61"/>
        <v>#VALUE!</v>
      </c>
      <c r="F1010" s="8" t="e">
        <f t="shared" si="62"/>
        <v>#VALUE!</v>
      </c>
      <c r="G1010" s="8">
        <f t="shared" si="63"/>
        <v>-1.0046948356807512</v>
      </c>
      <c r="H1010" s="7" t="s">
        <v>46</v>
      </c>
      <c r="I1010" s="5">
        <v>2.14</v>
      </c>
      <c r="J1010" s="6">
        <v>-61.7</v>
      </c>
      <c r="K1010" s="6">
        <v>-108.3</v>
      </c>
      <c r="L1010" s="15" t="s">
        <v>27</v>
      </c>
      <c r="M1010" s="6">
        <v>14.4</v>
      </c>
      <c r="N1010" s="13">
        <v>0</v>
      </c>
      <c r="P1010" s="14">
        <v>-0.31</v>
      </c>
      <c r="Q1010" s="5">
        <v>-2.13</v>
      </c>
      <c r="S1010" s="4" t="s">
        <v>2</v>
      </c>
    </row>
    <row r="1011" spans="1:19" ht="60" x14ac:dyDescent="0.15">
      <c r="A1011" s="1" t="s">
        <v>45</v>
      </c>
      <c r="B1011" s="12" t="s">
        <v>16</v>
      </c>
      <c r="C1011" s="11" t="s">
        <v>44</v>
      </c>
      <c r="D1011" s="10">
        <f t="shared" si="60"/>
        <v>-63.4</v>
      </c>
      <c r="E1011" s="9" t="e">
        <f t="shared" si="61"/>
        <v>#VALUE!</v>
      </c>
      <c r="F1011" s="8" t="e">
        <f t="shared" si="62"/>
        <v>#VALUE!</v>
      </c>
      <c r="G1011" s="8">
        <f t="shared" si="63"/>
        <v>-1.5151515151515151</v>
      </c>
      <c r="H1011" s="7" t="s">
        <v>43</v>
      </c>
      <c r="I1011" s="5">
        <v>2</v>
      </c>
      <c r="J1011" s="6">
        <v>-63.4</v>
      </c>
      <c r="K1011" s="6">
        <v>-77.900000000000006</v>
      </c>
      <c r="L1011" s="15" t="s">
        <v>27</v>
      </c>
      <c r="M1011" s="6">
        <v>16.399999999999999</v>
      </c>
      <c r="N1011" s="6">
        <v>20</v>
      </c>
      <c r="P1011" s="5">
        <v>-1.36</v>
      </c>
      <c r="Q1011" s="5">
        <v>-1.32</v>
      </c>
      <c r="S1011" s="4" t="s">
        <v>2</v>
      </c>
    </row>
    <row r="1012" spans="1:19" ht="36" x14ac:dyDescent="0.15">
      <c r="A1012" s="1" t="s">
        <v>42</v>
      </c>
      <c r="B1012" s="12" t="s">
        <v>5</v>
      </c>
      <c r="C1012" s="11" t="s">
        <v>41</v>
      </c>
      <c r="D1012" s="10">
        <f t="shared" si="60"/>
        <v>-66.900000000000006</v>
      </c>
      <c r="E1012" s="9" t="e">
        <f t="shared" si="61"/>
        <v>#VALUE!</v>
      </c>
      <c r="F1012" s="8" t="e">
        <f t="shared" si="62"/>
        <v>#VALUE!</v>
      </c>
      <c r="G1012" s="8" t="e">
        <f t="shared" si="63"/>
        <v>#VALUE!</v>
      </c>
      <c r="H1012" s="7" t="s">
        <v>40</v>
      </c>
      <c r="I1012" s="5">
        <v>2.64</v>
      </c>
      <c r="J1012" s="6">
        <v>-66.900000000000006</v>
      </c>
      <c r="K1012" s="6">
        <v>-32.9</v>
      </c>
      <c r="L1012" s="15" t="s">
        <v>27</v>
      </c>
      <c r="M1012" s="15" t="s">
        <v>27</v>
      </c>
      <c r="N1012" s="15" t="s">
        <v>27</v>
      </c>
      <c r="P1012" s="14">
        <v>-0.95599999999999996</v>
      </c>
      <c r="Q1012" s="15" t="s">
        <v>27</v>
      </c>
      <c r="S1012" s="4" t="s">
        <v>2</v>
      </c>
    </row>
    <row r="1013" spans="1:19" ht="48" x14ac:dyDescent="0.15">
      <c r="A1013" s="1" t="s">
        <v>39</v>
      </c>
      <c r="B1013" s="12" t="s">
        <v>5</v>
      </c>
      <c r="C1013" s="11" t="s">
        <v>38</v>
      </c>
      <c r="D1013" s="10">
        <f t="shared" si="60"/>
        <v>-71</v>
      </c>
      <c r="E1013" s="9" t="e">
        <f t="shared" si="61"/>
        <v>#VALUE!</v>
      </c>
      <c r="F1013" s="8" t="e">
        <f t="shared" si="62"/>
        <v>#VALUE!</v>
      </c>
      <c r="G1013" s="8">
        <f t="shared" si="63"/>
        <v>-4.3902439024390247</v>
      </c>
      <c r="H1013" s="7" t="s">
        <v>37</v>
      </c>
      <c r="I1013" s="5">
        <v>3.24</v>
      </c>
      <c r="J1013" s="6">
        <v>-71</v>
      </c>
      <c r="K1013" s="6">
        <v>-40.1</v>
      </c>
      <c r="L1013" s="15" t="s">
        <v>27</v>
      </c>
      <c r="M1013" s="14">
        <v>0.115</v>
      </c>
      <c r="N1013" s="14">
        <v>0.375</v>
      </c>
      <c r="P1013" s="14">
        <v>-0.85599999999999998</v>
      </c>
      <c r="Q1013" s="14">
        <v>-0.73799999999999999</v>
      </c>
      <c r="S1013" s="4" t="s">
        <v>2</v>
      </c>
    </row>
    <row r="1014" spans="1:19" ht="48" x14ac:dyDescent="0.15">
      <c r="A1014" s="1" t="s">
        <v>36</v>
      </c>
      <c r="B1014" s="12" t="s">
        <v>5</v>
      </c>
      <c r="C1014" s="11" t="s">
        <v>35</v>
      </c>
      <c r="D1014" s="10">
        <f t="shared" si="60"/>
        <v>-72.900000000000006</v>
      </c>
      <c r="E1014" s="9" t="e">
        <f t="shared" si="61"/>
        <v>#VALUE!</v>
      </c>
      <c r="F1014" s="8" t="e">
        <f t="shared" si="62"/>
        <v>#VALUE!</v>
      </c>
      <c r="G1014" s="8">
        <f t="shared" si="63"/>
        <v>-1.4724409448818898</v>
      </c>
      <c r="H1014" s="7" t="s">
        <v>34</v>
      </c>
      <c r="I1014" s="5">
        <v>1.87</v>
      </c>
      <c r="J1014" s="6">
        <v>-72.900000000000006</v>
      </c>
      <c r="K1014" s="6">
        <v>-106.9</v>
      </c>
      <c r="L1014" s="15" t="s">
        <v>27</v>
      </c>
      <c r="M1014" s="13">
        <v>0</v>
      </c>
      <c r="N1014" s="13">
        <v>0</v>
      </c>
      <c r="P1014" s="5">
        <v>-1.39</v>
      </c>
      <c r="Q1014" s="5">
        <v>-1.27</v>
      </c>
      <c r="S1014" s="4" t="s">
        <v>2</v>
      </c>
    </row>
    <row r="1015" spans="1:19" ht="84" x14ac:dyDescent="0.15">
      <c r="A1015" s="1" t="s">
        <v>33</v>
      </c>
      <c r="B1015" s="12" t="s">
        <v>5</v>
      </c>
      <c r="C1015" s="11" t="s">
        <v>32</v>
      </c>
      <c r="D1015" s="10">
        <f t="shared" si="60"/>
        <v>-72.900000000000006</v>
      </c>
      <c r="E1015" s="9">
        <f t="shared" si="61"/>
        <v>-3.6792929292929291</v>
      </c>
      <c r="F1015" s="8">
        <f t="shared" si="62"/>
        <v>0.50034317089910785</v>
      </c>
      <c r="G1015" s="8">
        <f t="shared" si="63"/>
        <v>-0.59933774834437092</v>
      </c>
      <c r="H1015" s="7" t="s">
        <v>31</v>
      </c>
      <c r="I1015" s="14">
        <v>0.90500000000000003</v>
      </c>
      <c r="J1015" s="6">
        <v>-72.900000000000006</v>
      </c>
      <c r="K1015" s="6">
        <v>-129</v>
      </c>
      <c r="L1015" s="6">
        <v>-145.69999999999999</v>
      </c>
      <c r="M1015" s="6">
        <v>105.6</v>
      </c>
      <c r="N1015" s="6">
        <v>39.6</v>
      </c>
      <c r="P1015" s="5">
        <v>-2.59</v>
      </c>
      <c r="Q1015" s="5">
        <v>-1.51</v>
      </c>
      <c r="S1015" s="4" t="s">
        <v>2</v>
      </c>
    </row>
    <row r="1016" spans="1:19" ht="48" x14ac:dyDescent="0.15">
      <c r="A1016" s="1" t="s">
        <v>30</v>
      </c>
      <c r="B1016" s="12" t="s">
        <v>5</v>
      </c>
      <c r="C1016" s="11" t="s">
        <v>29</v>
      </c>
      <c r="D1016" s="10">
        <f t="shared" si="60"/>
        <v>-78.7</v>
      </c>
      <c r="E1016" s="9" t="e">
        <f t="shared" si="61"/>
        <v>#VALUE!</v>
      </c>
      <c r="F1016" s="8" t="e">
        <f t="shared" si="62"/>
        <v>#VALUE!</v>
      </c>
      <c r="G1016" s="8">
        <f t="shared" si="63"/>
        <v>-0.89361702127659581</v>
      </c>
      <c r="H1016" s="7" t="s">
        <v>28</v>
      </c>
      <c r="I1016" s="5">
        <v>1.68</v>
      </c>
      <c r="J1016" s="6">
        <v>-78.7</v>
      </c>
      <c r="K1016" s="6">
        <v>-188.1</v>
      </c>
      <c r="L1016" s="15" t="s">
        <v>27</v>
      </c>
      <c r="M1016" s="13">
        <v>0</v>
      </c>
      <c r="N1016" s="13">
        <v>0</v>
      </c>
      <c r="P1016" s="5">
        <v>-2.87</v>
      </c>
      <c r="Q1016" s="5">
        <v>-1.88</v>
      </c>
      <c r="S1016" s="4" t="s">
        <v>2</v>
      </c>
    </row>
    <row r="1017" spans="1:19" ht="48" x14ac:dyDescent="0.15">
      <c r="A1017" s="1" t="s">
        <v>26</v>
      </c>
      <c r="B1017" s="12" t="s">
        <v>5</v>
      </c>
      <c r="C1017" s="11" t="s">
        <v>25</v>
      </c>
      <c r="D1017" s="10">
        <f t="shared" si="60"/>
        <v>-96.7</v>
      </c>
      <c r="E1017" s="9">
        <f t="shared" si="61"/>
        <v>-3.666666666666667</v>
      </c>
      <c r="F1017" s="8">
        <f t="shared" si="62"/>
        <v>0.85348631950573706</v>
      </c>
      <c r="G1017" s="8">
        <f t="shared" si="63"/>
        <v>-0.69047619047619047</v>
      </c>
      <c r="H1017" s="7" t="s">
        <v>24</v>
      </c>
      <c r="I1017" s="5">
        <v>1.74</v>
      </c>
      <c r="J1017" s="6">
        <v>-96.7</v>
      </c>
      <c r="K1017" s="6">
        <v>-86.8</v>
      </c>
      <c r="L1017" s="6">
        <v>-113.3</v>
      </c>
      <c r="M1017" s="6">
        <v>30.9</v>
      </c>
      <c r="N1017" s="6">
        <v>30.9</v>
      </c>
      <c r="P1017" s="5">
        <v>-2.39</v>
      </c>
      <c r="Q1017" s="5">
        <v>-2.52</v>
      </c>
      <c r="S1017" s="4" t="s">
        <v>2</v>
      </c>
    </row>
    <row r="1018" spans="1:19" ht="36" x14ac:dyDescent="0.15">
      <c r="A1018" s="1" t="s">
        <v>23</v>
      </c>
      <c r="B1018" s="12" t="s">
        <v>5</v>
      </c>
      <c r="C1018" s="11" t="s">
        <v>22</v>
      </c>
      <c r="D1018" s="10">
        <f t="shared" si="60"/>
        <v>-97</v>
      </c>
      <c r="E1018" s="9" t="e">
        <f t="shared" si="61"/>
        <v>#DIV/0!</v>
      </c>
      <c r="F1018" s="8">
        <f t="shared" si="62"/>
        <v>0.62987012987012991</v>
      </c>
      <c r="G1018" s="8">
        <f t="shared" si="63"/>
        <v>-1.48</v>
      </c>
      <c r="H1018" s="7" t="s">
        <v>21</v>
      </c>
      <c r="I1018" s="5">
        <v>2.96</v>
      </c>
      <c r="J1018" s="6">
        <v>-97</v>
      </c>
      <c r="K1018" s="6">
        <v>-158.80000000000001</v>
      </c>
      <c r="L1018" s="6">
        <v>-154</v>
      </c>
      <c r="M1018" s="13">
        <v>0</v>
      </c>
      <c r="N1018" s="13">
        <v>0</v>
      </c>
      <c r="P1018" s="5">
        <v>-1.77</v>
      </c>
      <c r="Q1018" s="5">
        <v>-2</v>
      </c>
      <c r="S1018" s="4" t="s">
        <v>2</v>
      </c>
    </row>
    <row r="1019" spans="1:19" ht="84" x14ac:dyDescent="0.15">
      <c r="A1019" s="1" t="s">
        <v>20</v>
      </c>
      <c r="B1019" s="12" t="s">
        <v>5</v>
      </c>
      <c r="C1019" s="11" t="s">
        <v>19</v>
      </c>
      <c r="D1019" s="10">
        <f t="shared" si="60"/>
        <v>-99.4</v>
      </c>
      <c r="E1019" s="9">
        <f t="shared" si="61"/>
        <v>-2.0326923076923076</v>
      </c>
      <c r="F1019" s="8">
        <f t="shared" si="62"/>
        <v>0.47019867549668876</v>
      </c>
      <c r="G1019" s="8">
        <f t="shared" si="63"/>
        <v>-3.6829268292682928</v>
      </c>
      <c r="H1019" s="7" t="s">
        <v>18</v>
      </c>
      <c r="I1019" s="5">
        <v>10.57</v>
      </c>
      <c r="J1019" s="6">
        <v>-99.4</v>
      </c>
      <c r="K1019" s="6">
        <v>-98</v>
      </c>
      <c r="L1019" s="6">
        <v>-211.4</v>
      </c>
      <c r="M1019" s="6">
        <v>312.3</v>
      </c>
      <c r="N1019" s="6">
        <v>104</v>
      </c>
      <c r="P1019" s="14">
        <v>-0.80500000000000005</v>
      </c>
      <c r="Q1019" s="5">
        <v>-2.87</v>
      </c>
      <c r="S1019" s="4" t="s">
        <v>2</v>
      </c>
    </row>
    <row r="1020" spans="1:19" ht="84" x14ac:dyDescent="0.15">
      <c r="A1020" s="1" t="s">
        <v>17</v>
      </c>
      <c r="B1020" s="12" t="s">
        <v>16</v>
      </c>
      <c r="C1020" s="11" t="s">
        <v>15</v>
      </c>
      <c r="D1020" s="10">
        <f t="shared" si="60"/>
        <v>-116.7</v>
      </c>
      <c r="E1020" s="9">
        <f t="shared" si="61"/>
        <v>-0.15993046501521077</v>
      </c>
      <c r="F1020" s="8">
        <f t="shared" si="62"/>
        <v>3.1711956521739135</v>
      </c>
      <c r="G1020" s="8">
        <f t="shared" si="63"/>
        <v>-0.74723247232472323</v>
      </c>
      <c r="H1020" s="7" t="s">
        <v>14</v>
      </c>
      <c r="I1020" s="5">
        <v>4.05</v>
      </c>
      <c r="J1020" s="6">
        <v>-116.7</v>
      </c>
      <c r="K1020" s="6">
        <v>-68.3</v>
      </c>
      <c r="L1020" s="6">
        <v>-36.799999999999997</v>
      </c>
      <c r="M1020" s="6">
        <v>265</v>
      </c>
      <c r="N1020" s="6">
        <v>230.1</v>
      </c>
      <c r="P1020" s="5">
        <v>-7.18</v>
      </c>
      <c r="Q1020" s="5">
        <v>-5.42</v>
      </c>
      <c r="S1020" s="4" t="s">
        <v>2</v>
      </c>
    </row>
    <row r="1021" spans="1:19" ht="108" x14ac:dyDescent="0.15">
      <c r="A1021" s="1" t="s">
        <v>13</v>
      </c>
      <c r="B1021" s="12" t="s">
        <v>5</v>
      </c>
      <c r="C1021" s="11" t="s">
        <v>12</v>
      </c>
      <c r="D1021" s="10">
        <f t="shared" si="60"/>
        <v>-117.9</v>
      </c>
      <c r="E1021" s="9">
        <f t="shared" si="61"/>
        <v>-54.210526315789473</v>
      </c>
      <c r="F1021" s="8">
        <f t="shared" si="62"/>
        <v>1.0406001765225068</v>
      </c>
      <c r="G1021" s="8">
        <f t="shared" si="63"/>
        <v>-0.77499999999999991</v>
      </c>
      <c r="H1021" s="7" t="s">
        <v>11</v>
      </c>
      <c r="I1021" s="5">
        <v>1.24</v>
      </c>
      <c r="J1021" s="6">
        <v>-117.9</v>
      </c>
      <c r="K1021" s="6">
        <v>-115.7</v>
      </c>
      <c r="L1021" s="6">
        <v>-113.3</v>
      </c>
      <c r="M1021" s="6">
        <v>69</v>
      </c>
      <c r="N1021" s="5">
        <v>2.09</v>
      </c>
      <c r="P1021" s="5">
        <v>-1.08</v>
      </c>
      <c r="Q1021" s="5">
        <v>-1.6</v>
      </c>
      <c r="S1021" s="4" t="s">
        <v>2</v>
      </c>
    </row>
    <row r="1022" spans="1:19" ht="48" x14ac:dyDescent="0.15">
      <c r="A1022" s="1" t="s">
        <v>10</v>
      </c>
      <c r="B1022" s="12" t="s">
        <v>9</v>
      </c>
      <c r="C1022" s="11" t="s">
        <v>8</v>
      </c>
      <c r="D1022" s="10">
        <f t="shared" si="60"/>
        <v>-144.1</v>
      </c>
      <c r="E1022" s="9" t="e">
        <f t="shared" si="61"/>
        <v>#DIV/0!</v>
      </c>
      <c r="F1022" s="8">
        <f t="shared" si="62"/>
        <v>0.91376030437539635</v>
      </c>
      <c r="G1022" s="8">
        <f t="shared" si="63"/>
        <v>-0.76</v>
      </c>
      <c r="H1022" s="7" t="s">
        <v>7</v>
      </c>
      <c r="I1022" s="5">
        <v>1.33</v>
      </c>
      <c r="J1022" s="6">
        <v>-144.1</v>
      </c>
      <c r="K1022" s="6">
        <v>-151.69999999999999</v>
      </c>
      <c r="L1022" s="6">
        <v>-157.69999999999999</v>
      </c>
      <c r="M1022" s="6">
        <v>26.9</v>
      </c>
      <c r="N1022" s="13">
        <v>0</v>
      </c>
      <c r="P1022" s="5">
        <v>-2.08</v>
      </c>
      <c r="Q1022" s="5">
        <v>-1.75</v>
      </c>
      <c r="S1022" s="4" t="s">
        <v>2</v>
      </c>
    </row>
    <row r="1023" spans="1:19" ht="60" x14ac:dyDescent="0.15">
      <c r="A1023" s="1" t="s">
        <v>6</v>
      </c>
      <c r="B1023" s="12" t="s">
        <v>5</v>
      </c>
      <c r="C1023" s="11" t="s">
        <v>4</v>
      </c>
      <c r="D1023" s="10">
        <f t="shared" si="60"/>
        <v>-150.19999999999999</v>
      </c>
      <c r="E1023" s="9">
        <f t="shared" si="61"/>
        <v>-18.95145631067961</v>
      </c>
      <c r="F1023" s="8">
        <f t="shared" si="62"/>
        <v>1.5389344262295082</v>
      </c>
      <c r="G1023" s="8">
        <f t="shared" si="63"/>
        <v>-8.4607843137254903</v>
      </c>
      <c r="H1023" s="7" t="s">
        <v>3</v>
      </c>
      <c r="I1023" s="5">
        <v>17.260000000000002</v>
      </c>
      <c r="J1023" s="6">
        <v>-150.19999999999999</v>
      </c>
      <c r="K1023" s="6">
        <v>47.9</v>
      </c>
      <c r="L1023" s="6">
        <v>-97.6</v>
      </c>
      <c r="M1023" s="6">
        <v>246.7</v>
      </c>
      <c r="N1023" s="5">
        <v>5.15</v>
      </c>
      <c r="P1023" s="5">
        <v>1.58</v>
      </c>
      <c r="Q1023" s="5">
        <v>-2.04</v>
      </c>
      <c r="S1023" s="4" t="s">
        <v>2</v>
      </c>
    </row>
    <row r="1025" spans="1:1" x14ac:dyDescent="0.15">
      <c r="A1025" s="3" t="s">
        <v>1</v>
      </c>
    </row>
  </sheetData>
  <autoFilter ref="A25:N1023" xr:uid="{BFEFDD55-B97C-41F4-AB63-A3A24F45D1DB}">
    <sortState xmlns:xlrd2="http://schemas.microsoft.com/office/spreadsheetml/2017/richdata2" ref="A26:N1023">
      <sortCondition descending="1" ref="D25:D1023"/>
    </sortState>
  </autoFilter>
  <mergeCells count="1">
    <mergeCell ref="G3:H9"/>
  </mergeCells>
  <pageMargins left="0.2" right="0.2" top="0.5" bottom="0.5" header="0.5" footer="0.5"/>
  <pageSetup fitToWidth="0" fitToHeight="0" orientation="landscape" horizontalDpi="300" verticalDpi="300"/>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0E179-AFB2-354B-A3C0-8A4317C83B34}">
  <dimension ref="A1:U50"/>
  <sheetViews>
    <sheetView zoomScaleNormal="100" workbookViewId="0">
      <selection activeCell="F33" sqref="F33"/>
    </sheetView>
  </sheetViews>
  <sheetFormatPr baseColWidth="10" defaultColWidth="8.6640625" defaultRowHeight="13" x14ac:dyDescent="0.2"/>
  <cols>
    <col min="1" max="1" width="24.33203125" style="66" bestFit="1" customWidth="1"/>
    <col min="2" max="2" width="12.6640625" style="70" bestFit="1" customWidth="1"/>
    <col min="3" max="5" width="10.33203125" style="70" bestFit="1" customWidth="1"/>
    <col min="6" max="6" width="12.6640625" style="70" bestFit="1" customWidth="1"/>
    <col min="7" max="7" width="11.1640625" style="70" bestFit="1" customWidth="1"/>
    <col min="8" max="9" width="12.33203125" style="70" bestFit="1" customWidth="1"/>
    <col min="10" max="10" width="11.33203125" style="70" bestFit="1" customWidth="1"/>
    <col min="11" max="11" width="10.1640625" style="70" bestFit="1" customWidth="1"/>
    <col min="12" max="12" width="11.1640625" style="70" bestFit="1" customWidth="1"/>
    <col min="13" max="13" width="6.1640625" style="66" bestFit="1" customWidth="1"/>
    <col min="14" max="14" width="13.6640625" style="66" bestFit="1" customWidth="1"/>
    <col min="15" max="15" width="5.6640625" style="66" bestFit="1" customWidth="1"/>
    <col min="16" max="17" width="6.1640625" style="66" bestFit="1" customWidth="1"/>
    <col min="18" max="20" width="10.1640625" style="66" bestFit="1" customWidth="1"/>
    <col min="21" max="21" width="11.1640625" style="66" bestFit="1" customWidth="1"/>
    <col min="22" max="16384" width="8.6640625" style="66"/>
  </cols>
  <sheetData>
    <row r="1" spans="1:21" ht="16" x14ac:dyDescent="0.2">
      <c r="A1" s="185" t="s">
        <v>3113</v>
      </c>
      <c r="B1" s="186"/>
      <c r="C1" s="186"/>
      <c r="D1" s="186"/>
      <c r="E1" s="186"/>
      <c r="F1" s="186"/>
      <c r="G1" s="186"/>
      <c r="H1" s="186"/>
      <c r="I1" s="186"/>
      <c r="J1" s="186"/>
      <c r="K1" s="66"/>
      <c r="L1" s="66"/>
    </row>
    <row r="2" spans="1:21" s="67" customFormat="1" x14ac:dyDescent="0.15">
      <c r="B2" s="68" t="s">
        <v>3114</v>
      </c>
      <c r="C2" s="68" t="s">
        <v>3115</v>
      </c>
      <c r="D2" s="68" t="s">
        <v>3116</v>
      </c>
      <c r="E2" s="68" t="s">
        <v>3117</v>
      </c>
      <c r="F2" s="68" t="s">
        <v>3118</v>
      </c>
      <c r="G2" s="68" t="s">
        <v>3119</v>
      </c>
      <c r="H2" s="68" t="s">
        <v>3120</v>
      </c>
      <c r="I2" s="68" t="s">
        <v>3121</v>
      </c>
      <c r="J2" s="68" t="s">
        <v>3122</v>
      </c>
      <c r="K2" s="68" t="s">
        <v>3123</v>
      </c>
      <c r="L2" s="68" t="s">
        <v>3073</v>
      </c>
      <c r="M2" s="68" t="s">
        <v>3124</v>
      </c>
      <c r="N2" s="68" t="s">
        <v>3125</v>
      </c>
      <c r="O2" s="68" t="s">
        <v>3059</v>
      </c>
      <c r="P2" s="68" t="s">
        <v>3126</v>
      </c>
      <c r="Q2" s="68" t="s">
        <v>3112</v>
      </c>
      <c r="R2" s="69" t="s">
        <v>3127</v>
      </c>
      <c r="S2" s="69" t="s">
        <v>3128</v>
      </c>
      <c r="T2" s="69" t="s">
        <v>3063</v>
      </c>
      <c r="U2" s="69" t="s">
        <v>3129</v>
      </c>
    </row>
    <row r="3" spans="1:21" ht="15" x14ac:dyDescent="0.2">
      <c r="A3" s="66" t="s">
        <v>3130</v>
      </c>
      <c r="B3" s="70">
        <v>9.8000000000000007</v>
      </c>
      <c r="C3" s="70">
        <v>10.15</v>
      </c>
      <c r="D3" s="70">
        <v>9.92</v>
      </c>
      <c r="E3" s="70">
        <v>9.98</v>
      </c>
      <c r="F3" s="70">
        <v>10.75</v>
      </c>
      <c r="G3" s="70">
        <v>11.3</v>
      </c>
      <c r="H3" s="70">
        <f>G3*(1+$M$3)</f>
        <v>11.706258311219901</v>
      </c>
      <c r="I3" s="70">
        <f>H3*(1+$M$3)</f>
        <v>12.127122446814603</v>
      </c>
      <c r="J3" s="70">
        <v>13</v>
      </c>
      <c r="K3" s="70">
        <f>J3*(1+$N$4)</f>
        <v>13.39</v>
      </c>
      <c r="M3" s="71">
        <f>((J3/B3)^(1/8))-1</f>
        <v>3.5952062939814233E-2</v>
      </c>
      <c r="O3" s="72">
        <v>0.40633789555807526</v>
      </c>
      <c r="P3" s="71">
        <v>6.1316894777903766E-2</v>
      </c>
      <c r="Q3" s="71">
        <v>5.9804061937882055E-2</v>
      </c>
      <c r="R3" s="73">
        <v>45795</v>
      </c>
      <c r="S3" s="72">
        <v>18562</v>
      </c>
      <c r="T3" s="73">
        <v>27233</v>
      </c>
      <c r="U3" s="73">
        <v>475989.21799999999</v>
      </c>
    </row>
    <row r="4" spans="1:21" x14ac:dyDescent="0.2">
      <c r="A4" s="66" t="s">
        <v>3131</v>
      </c>
      <c r="B4" s="70">
        <v>4.1900000000000004</v>
      </c>
      <c r="C4" s="70">
        <v>4.45</v>
      </c>
      <c r="D4" s="70">
        <v>4.7</v>
      </c>
      <c r="E4" s="70">
        <v>4.91</v>
      </c>
      <c r="F4" s="70">
        <v>5.2</v>
      </c>
      <c r="G4" s="70">
        <v>5.45</v>
      </c>
      <c r="H4" s="65">
        <f>G4*(1+$M$4)</f>
        <v>5.7350514462016546</v>
      </c>
      <c r="I4" s="65">
        <f>H4*(1+$M$4)</f>
        <v>6.0350119432256308</v>
      </c>
      <c r="J4" s="70">
        <v>6.3</v>
      </c>
      <c r="K4" s="70">
        <f>J4*(1+$N$4)</f>
        <v>6.4889999999999999</v>
      </c>
      <c r="L4" s="74">
        <f>K4/(P3-N4)</f>
        <v>207.20445133591079</v>
      </c>
      <c r="M4" s="71">
        <f>((J4/B4)^(1/8))-1</f>
        <v>5.2303017651679662E-2</v>
      </c>
      <c r="N4" s="75">
        <v>0.03</v>
      </c>
    </row>
    <row r="5" spans="1:21" x14ac:dyDescent="0.2">
      <c r="A5" s="66" t="s">
        <v>3132</v>
      </c>
      <c r="G5" s="76">
        <f>G4/((1+$P$3)^G6)</f>
        <v>5.1351297871692632</v>
      </c>
      <c r="H5" s="76">
        <f t="shared" ref="H5:J5" si="0">H4/((1+$P$3)^H6)</f>
        <v>5.0915165844053112</v>
      </c>
      <c r="I5" s="76">
        <f t="shared" si="0"/>
        <v>5.0482737932052659</v>
      </c>
      <c r="J5" s="76">
        <f t="shared" si="0"/>
        <v>4.9654685864323422</v>
      </c>
      <c r="K5" s="76"/>
      <c r="L5" s="76">
        <f>L4/((1+$P$3)^L6)</f>
        <v>163.31225302816094</v>
      </c>
      <c r="M5" s="71"/>
      <c r="N5" s="75"/>
    </row>
    <row r="6" spans="1:21" x14ac:dyDescent="0.2">
      <c r="A6" s="66" t="s">
        <v>3133</v>
      </c>
      <c r="G6" s="77">
        <v>1</v>
      </c>
      <c r="H6" s="77">
        <v>2</v>
      </c>
      <c r="I6" s="77">
        <v>3</v>
      </c>
      <c r="J6" s="77">
        <v>4</v>
      </c>
      <c r="K6" s="77">
        <v>5</v>
      </c>
      <c r="L6" s="77">
        <v>4</v>
      </c>
      <c r="M6" s="71"/>
      <c r="N6" s="75"/>
    </row>
    <row r="7" spans="1:21" x14ac:dyDescent="0.2">
      <c r="A7" s="66" t="s">
        <v>3134</v>
      </c>
      <c r="F7" s="76">
        <f>SUM(G5:L5)</f>
        <v>183.55264177937312</v>
      </c>
      <c r="G7" s="77"/>
      <c r="H7" s="77"/>
      <c r="I7" s="77"/>
      <c r="J7" s="77"/>
      <c r="K7" s="77"/>
      <c r="L7" s="74"/>
      <c r="M7" s="71"/>
      <c r="N7" s="75"/>
    </row>
    <row r="8" spans="1:21" x14ac:dyDescent="0.2">
      <c r="A8" s="67" t="s">
        <v>3135</v>
      </c>
      <c r="B8" s="68"/>
      <c r="C8" s="68"/>
      <c r="D8" s="68"/>
      <c r="E8" s="68"/>
      <c r="F8" s="78">
        <f>F7</f>
        <v>183.55264177937312</v>
      </c>
      <c r="G8" s="77"/>
      <c r="H8" s="77"/>
      <c r="I8" s="77"/>
      <c r="J8" s="77"/>
      <c r="K8" s="77"/>
      <c r="L8" s="74"/>
      <c r="M8" s="71"/>
      <c r="N8" s="75"/>
    </row>
    <row r="9" spans="1:21" x14ac:dyDescent="0.2">
      <c r="J9" s="79"/>
      <c r="K9" s="79"/>
      <c r="L9" s="79"/>
    </row>
    <row r="10" spans="1:21" x14ac:dyDescent="0.2">
      <c r="A10" s="66" t="s">
        <v>3136</v>
      </c>
      <c r="B10" s="77">
        <v>2628965</v>
      </c>
      <c r="C10" s="77">
        <v>2613597</v>
      </c>
      <c r="D10" s="77">
        <v>2407078</v>
      </c>
      <c r="E10" s="77">
        <v>2406922</v>
      </c>
      <c r="F10" s="77">
        <v>2405000</v>
      </c>
      <c r="G10" s="77">
        <v>2405000</v>
      </c>
      <c r="H10" s="77"/>
      <c r="I10" s="77"/>
      <c r="J10" s="77">
        <v>2505000</v>
      </c>
    </row>
    <row r="11" spans="1:21" x14ac:dyDescent="0.2">
      <c r="B11" s="77"/>
      <c r="C11" s="77"/>
      <c r="D11" s="77"/>
      <c r="E11" s="77"/>
      <c r="F11" s="77"/>
      <c r="G11" s="77"/>
      <c r="H11" s="77"/>
      <c r="I11" s="77"/>
      <c r="J11" s="77"/>
    </row>
    <row r="12" spans="1:21" ht="15" x14ac:dyDescent="0.2">
      <c r="A12" s="66" t="s">
        <v>3137</v>
      </c>
      <c r="B12" s="80">
        <v>3654.2613499999998</v>
      </c>
      <c r="C12" s="80">
        <v>3998.80341</v>
      </c>
      <c r="D12" s="80">
        <v>4549.3774199999998</v>
      </c>
      <c r="E12" s="80">
        <v>4428.7364800000005</v>
      </c>
      <c r="F12" s="80">
        <v>4569.5</v>
      </c>
      <c r="G12" s="80">
        <v>4810</v>
      </c>
      <c r="H12" s="65">
        <f>G12*(1+$M$12)</f>
        <v>5145.0379412052835</v>
      </c>
      <c r="I12" s="65">
        <f>H12*(1+$M$12)</f>
        <v>5503.41276849104</v>
      </c>
      <c r="J12" s="80">
        <v>5886.75</v>
      </c>
      <c r="K12" s="80"/>
      <c r="L12" s="80"/>
      <c r="M12" s="71">
        <f>((J12/G12)^(1/3))-1</f>
        <v>6.965445763103606E-2</v>
      </c>
    </row>
    <row r="14" spans="1:21" x14ac:dyDescent="0.2">
      <c r="A14" s="66" t="s">
        <v>3083</v>
      </c>
      <c r="B14" s="79">
        <v>93775</v>
      </c>
      <c r="C14" s="79">
        <v>94943</v>
      </c>
      <c r="D14" s="79">
        <v>85159</v>
      </c>
      <c r="E14" s="79">
        <v>88821</v>
      </c>
      <c r="F14" s="79">
        <v>93000</v>
      </c>
      <c r="G14" s="79">
        <v>97800</v>
      </c>
      <c r="H14" s="65">
        <f>G14*(1+$M$14)</f>
        <v>102926.57474767155</v>
      </c>
      <c r="I14" s="65">
        <f>H14*(1+$M$14)</f>
        <v>108321.87923607382</v>
      </c>
      <c r="J14" s="79">
        <v>114000</v>
      </c>
      <c r="M14" s="71">
        <f>((J14/G14)^(1/3))-1</f>
        <v>5.2418964700118087E-2</v>
      </c>
    </row>
    <row r="15" spans="1:21" x14ac:dyDescent="0.2">
      <c r="A15" s="66" t="s">
        <v>3138</v>
      </c>
      <c r="B15" s="81">
        <v>0.34399999999999997</v>
      </c>
      <c r="C15" s="81">
        <v>0.34399999999999997</v>
      </c>
      <c r="D15" s="81">
        <v>0.35700000000000004</v>
      </c>
      <c r="E15" s="81">
        <v>0.34399999999999997</v>
      </c>
      <c r="F15" s="81">
        <v>0.36</v>
      </c>
      <c r="G15" s="81">
        <f>E15</f>
        <v>0.34399999999999997</v>
      </c>
      <c r="H15" s="81">
        <f>G15</f>
        <v>0.34399999999999997</v>
      </c>
      <c r="I15" s="81">
        <f t="shared" ref="I15:J15" si="1">H15</f>
        <v>0.34399999999999997</v>
      </c>
      <c r="J15" s="81">
        <f t="shared" si="1"/>
        <v>0.34399999999999997</v>
      </c>
      <c r="M15" s="71"/>
    </row>
    <row r="16" spans="1:21" x14ac:dyDescent="0.2">
      <c r="A16" s="66" t="s">
        <v>3139</v>
      </c>
      <c r="B16" s="79">
        <v>2729</v>
      </c>
      <c r="C16" s="79">
        <v>2678</v>
      </c>
      <c r="D16" s="79">
        <v>2954</v>
      </c>
      <c r="E16" s="79">
        <v>2822</v>
      </c>
      <c r="F16" s="79">
        <v>2850</v>
      </c>
      <c r="G16" s="79">
        <v>2950</v>
      </c>
      <c r="H16" s="65">
        <f>G16*(1+$M$16)</f>
        <v>3105.0420895253405</v>
      </c>
      <c r="I16" s="65">
        <f>H16*(1+$M$16)</f>
        <v>3268.2326704148786</v>
      </c>
      <c r="J16" s="79">
        <v>3440</v>
      </c>
      <c r="M16" s="71">
        <f>((J16/G16)^(1/3))-1</f>
        <v>5.2556640517064546E-2</v>
      </c>
    </row>
    <row r="17" spans="1:13" x14ac:dyDescent="0.2">
      <c r="A17" s="66" t="s">
        <v>3140</v>
      </c>
      <c r="B17" s="65">
        <f t="shared" ref="B17:J17" si="2">(B14*B15)-B16</f>
        <v>29529.599999999999</v>
      </c>
      <c r="C17" s="65">
        <f t="shared" si="2"/>
        <v>29982.391999999996</v>
      </c>
      <c r="D17" s="65">
        <f t="shared" si="2"/>
        <v>27447.763000000003</v>
      </c>
      <c r="E17" s="65">
        <f t="shared" si="2"/>
        <v>27732.423999999999</v>
      </c>
      <c r="F17" s="65">
        <f t="shared" si="2"/>
        <v>30630</v>
      </c>
      <c r="G17" s="65">
        <f t="shared" si="2"/>
        <v>30693.199999999997</v>
      </c>
      <c r="H17" s="65">
        <f t="shared" si="2"/>
        <v>32301.699623673667</v>
      </c>
      <c r="I17" s="65">
        <f t="shared" si="2"/>
        <v>33994.493786794512</v>
      </c>
      <c r="J17" s="65">
        <f t="shared" si="2"/>
        <v>35776</v>
      </c>
      <c r="M17" s="71"/>
    </row>
    <row r="18" spans="1:13" x14ac:dyDescent="0.2">
      <c r="A18" s="66" t="s">
        <v>3141</v>
      </c>
      <c r="B18" s="79">
        <v>26195</v>
      </c>
      <c r="C18" s="79">
        <v>27038</v>
      </c>
      <c r="D18" s="79">
        <v>25409</v>
      </c>
      <c r="E18" s="79">
        <v>24242</v>
      </c>
      <c r="F18" s="79">
        <v>26100</v>
      </c>
      <c r="G18" s="79">
        <v>27400</v>
      </c>
      <c r="H18" s="79"/>
      <c r="I18" s="79"/>
      <c r="J18" s="79">
        <v>31600</v>
      </c>
    </row>
    <row r="19" spans="1:13" x14ac:dyDescent="0.2">
      <c r="A19" s="66" t="s">
        <v>3142</v>
      </c>
      <c r="B19" s="81">
        <v>0.14000000000000001</v>
      </c>
      <c r="C19" s="81">
        <v>0.152</v>
      </c>
      <c r="D19" s="81">
        <v>0.14800000000000002</v>
      </c>
      <c r="E19" s="81">
        <v>0.16300000000000001</v>
      </c>
      <c r="F19" s="81">
        <v>0.17499999999999999</v>
      </c>
      <c r="G19" s="81">
        <v>0.18</v>
      </c>
      <c r="H19" s="81">
        <v>0.18</v>
      </c>
      <c r="I19" s="81">
        <v>0.18</v>
      </c>
      <c r="J19" s="81">
        <v>0.185</v>
      </c>
    </row>
    <row r="20" spans="1:13" x14ac:dyDescent="0.2">
      <c r="A20" s="66" t="s">
        <v>3143</v>
      </c>
      <c r="B20" s="81"/>
      <c r="C20" s="81"/>
      <c r="D20" s="81"/>
      <c r="E20" s="81"/>
      <c r="F20" s="81"/>
      <c r="G20" s="79">
        <f>G17*(1-G19)</f>
        <v>25168.423999999999</v>
      </c>
      <c r="H20" s="79">
        <f t="shared" ref="H20:J20" si="3">H17*(1-H19)</f>
        <v>26487.39369141241</v>
      </c>
      <c r="I20" s="79">
        <f t="shared" si="3"/>
        <v>27875.484905171503</v>
      </c>
      <c r="J20" s="79">
        <f t="shared" si="3"/>
        <v>29157.439999999999</v>
      </c>
    </row>
    <row r="21" spans="1:13" x14ac:dyDescent="0.2">
      <c r="A21" s="66" t="s">
        <v>3091</v>
      </c>
      <c r="B21" s="79">
        <v>15753</v>
      </c>
      <c r="C21" s="79">
        <v>-508</v>
      </c>
      <c r="D21" s="79">
        <v>7213</v>
      </c>
      <c r="E21" s="79">
        <v>5572</v>
      </c>
      <c r="F21" s="79">
        <v>5830</v>
      </c>
      <c r="G21" s="79">
        <v>6140</v>
      </c>
      <c r="H21" s="65">
        <f>G21*(1+$M$21)</f>
        <v>6459.7284437603212</v>
      </c>
      <c r="I21" s="65">
        <f>H21*(1+$M$21)</f>
        <v>6796.1061184244527</v>
      </c>
      <c r="J21" s="79">
        <v>7150</v>
      </c>
      <c r="M21" s="71">
        <f>((J21/G21)^(1/3))-1</f>
        <v>5.2073036443049059E-2</v>
      </c>
    </row>
    <row r="22" spans="1:13" x14ac:dyDescent="0.2">
      <c r="B22" s="79"/>
      <c r="C22" s="79"/>
      <c r="D22" s="79"/>
      <c r="E22" s="79"/>
      <c r="F22" s="79"/>
      <c r="G22" s="79"/>
      <c r="H22" s="65"/>
      <c r="I22" s="65"/>
      <c r="J22" s="79"/>
      <c r="M22" s="71"/>
    </row>
    <row r="23" spans="1:13" x14ac:dyDescent="0.2">
      <c r="A23" s="66" t="str">
        <f>A20</f>
        <v>NOPAT</v>
      </c>
      <c r="B23" s="66">
        <f t="shared" ref="B23:J23" si="4">B20</f>
        <v>0</v>
      </c>
      <c r="C23" s="66">
        <f t="shared" si="4"/>
        <v>0</v>
      </c>
      <c r="D23" s="66">
        <f t="shared" si="4"/>
        <v>0</v>
      </c>
      <c r="E23" s="66">
        <f t="shared" si="4"/>
        <v>0</v>
      </c>
      <c r="F23" s="66">
        <f t="shared" si="4"/>
        <v>0</v>
      </c>
      <c r="G23" s="66">
        <f t="shared" si="4"/>
        <v>25168.423999999999</v>
      </c>
      <c r="H23" s="66">
        <f t="shared" si="4"/>
        <v>26487.39369141241</v>
      </c>
      <c r="I23" s="66">
        <f t="shared" si="4"/>
        <v>27875.484905171503</v>
      </c>
      <c r="J23" s="66">
        <f t="shared" si="4"/>
        <v>29157.439999999999</v>
      </c>
      <c r="M23" s="71"/>
    </row>
    <row r="24" spans="1:13" x14ac:dyDescent="0.2">
      <c r="A24" s="66" t="str">
        <f t="shared" ref="A24:J24" si="5">A16</f>
        <v>Depreciation &amp; Amortization</v>
      </c>
      <c r="B24" s="79">
        <f t="shared" si="5"/>
        <v>2729</v>
      </c>
      <c r="C24" s="79">
        <f t="shared" si="5"/>
        <v>2678</v>
      </c>
      <c r="D24" s="79">
        <f t="shared" si="5"/>
        <v>2954</v>
      </c>
      <c r="E24" s="79">
        <f t="shared" si="5"/>
        <v>2822</v>
      </c>
      <c r="F24" s="79">
        <f t="shared" si="5"/>
        <v>2850</v>
      </c>
      <c r="G24" s="79">
        <f t="shared" si="5"/>
        <v>2950</v>
      </c>
      <c r="H24" s="79">
        <f t="shared" si="5"/>
        <v>3105.0420895253405</v>
      </c>
      <c r="I24" s="79">
        <f t="shared" si="5"/>
        <v>3268.2326704148786</v>
      </c>
      <c r="J24" s="79">
        <f t="shared" si="5"/>
        <v>3440</v>
      </c>
      <c r="M24" s="71"/>
    </row>
    <row r="25" spans="1:13" x14ac:dyDescent="0.2">
      <c r="A25" s="66" t="s">
        <v>3144</v>
      </c>
      <c r="B25" s="79">
        <f>B12</f>
        <v>3654.2613499999998</v>
      </c>
      <c r="C25" s="79">
        <f t="shared" ref="C25:J25" si="6">C12</f>
        <v>3998.80341</v>
      </c>
      <c r="D25" s="79">
        <f t="shared" si="6"/>
        <v>4549.3774199999998</v>
      </c>
      <c r="E25" s="79">
        <f t="shared" si="6"/>
        <v>4428.7364800000005</v>
      </c>
      <c r="F25" s="79">
        <f t="shared" si="6"/>
        <v>4569.5</v>
      </c>
      <c r="G25" s="79">
        <f t="shared" si="6"/>
        <v>4810</v>
      </c>
      <c r="H25" s="79">
        <f t="shared" si="6"/>
        <v>5145.0379412052835</v>
      </c>
      <c r="I25" s="79">
        <f t="shared" si="6"/>
        <v>5503.41276849104</v>
      </c>
      <c r="J25" s="79">
        <f t="shared" si="6"/>
        <v>5886.75</v>
      </c>
      <c r="M25" s="71"/>
    </row>
    <row r="26" spans="1:13" x14ac:dyDescent="0.2">
      <c r="A26" s="66" t="s">
        <v>3145</v>
      </c>
      <c r="B26" s="79"/>
      <c r="C26" s="79"/>
      <c r="D26" s="79"/>
      <c r="E26" s="79"/>
      <c r="F26" s="79"/>
      <c r="G26" s="79">
        <f>G21-F21</f>
        <v>310</v>
      </c>
      <c r="H26" s="79">
        <f t="shared" ref="H26:J26" si="7">H21-G21</f>
        <v>319.72844376032117</v>
      </c>
      <c r="I26" s="79">
        <f t="shared" si="7"/>
        <v>336.37767466413152</v>
      </c>
      <c r="J26" s="79">
        <f t="shared" si="7"/>
        <v>353.89388157554731</v>
      </c>
      <c r="M26" s="71"/>
    </row>
    <row r="28" spans="1:13" x14ac:dyDescent="0.2">
      <c r="A28" s="187" t="s">
        <v>3146</v>
      </c>
      <c r="B28" s="186"/>
      <c r="C28" s="186"/>
      <c r="D28" s="186"/>
      <c r="E28" s="186"/>
      <c r="F28" s="186"/>
      <c r="G28" s="186"/>
      <c r="H28" s="186"/>
      <c r="I28" s="186"/>
      <c r="J28" s="186"/>
      <c r="K28" s="66"/>
      <c r="L28" s="66"/>
    </row>
    <row r="30" spans="1:13" x14ac:dyDescent="0.2">
      <c r="A30" s="66" t="s">
        <v>3147</v>
      </c>
      <c r="G30" s="76">
        <f>G23+G24-G25-G26</f>
        <v>22998.423999999999</v>
      </c>
      <c r="H30" s="76">
        <f t="shared" ref="H30:J30" si="8">H23+H24-H25-H26</f>
        <v>24127.669395972145</v>
      </c>
      <c r="I30" s="76">
        <f t="shared" si="8"/>
        <v>25303.927132431214</v>
      </c>
      <c r="J30" s="76">
        <f t="shared" si="8"/>
        <v>26356.796118424452</v>
      </c>
      <c r="K30" s="76">
        <f>J30*(1+N4)</f>
        <v>27147.500001977187</v>
      </c>
      <c r="L30" s="76">
        <f>K30/(Q3-N4)</f>
        <v>910865.77589854354</v>
      </c>
    </row>
    <row r="31" spans="1:13" x14ac:dyDescent="0.2">
      <c r="A31" s="66" t="s">
        <v>3148</v>
      </c>
      <c r="G31" s="76">
        <f>G30/((1+$Q$3)^G32)</f>
        <v>21700.637717831276</v>
      </c>
      <c r="H31" s="76">
        <f t="shared" ref="H31:J31" si="9">H30/((1+$Q$3)^H32)</f>
        <v>21481.480718611896</v>
      </c>
      <c r="I31" s="76">
        <f t="shared" si="9"/>
        <v>21257.451120730624</v>
      </c>
      <c r="J31" s="76">
        <f t="shared" si="9"/>
        <v>20892.494584871922</v>
      </c>
      <c r="L31" s="76">
        <f>L30/((1+$Q$3)^L32)</f>
        <v>722024.71821689175</v>
      </c>
    </row>
    <row r="32" spans="1:13" x14ac:dyDescent="0.2">
      <c r="A32" s="66" t="str">
        <f>A6</f>
        <v>Discount Periods</v>
      </c>
      <c r="G32" s="82">
        <f>G6</f>
        <v>1</v>
      </c>
      <c r="H32" s="82">
        <f t="shared" ref="H32:L32" si="10">H6</f>
        <v>2</v>
      </c>
      <c r="I32" s="82">
        <f t="shared" si="10"/>
        <v>3</v>
      </c>
      <c r="J32" s="82">
        <f t="shared" si="10"/>
        <v>4</v>
      </c>
      <c r="K32" s="82"/>
      <c r="L32" s="82">
        <f t="shared" si="10"/>
        <v>4</v>
      </c>
    </row>
    <row r="33" spans="1:13" x14ac:dyDescent="0.2">
      <c r="A33" s="66" t="s">
        <v>3134</v>
      </c>
      <c r="F33" s="79">
        <f>SUM(G31:L31)</f>
        <v>807356.78235893743</v>
      </c>
    </row>
    <row r="34" spans="1:13" x14ac:dyDescent="0.2">
      <c r="A34" s="66" t="s">
        <v>3063</v>
      </c>
      <c r="F34" s="79">
        <f>T3</f>
        <v>27233</v>
      </c>
    </row>
    <row r="35" spans="1:13" x14ac:dyDescent="0.2">
      <c r="A35" s="66" t="s">
        <v>3096</v>
      </c>
      <c r="F35" s="79">
        <f>F33-F34</f>
        <v>780123.78235893743</v>
      </c>
    </row>
    <row r="36" spans="1:13" x14ac:dyDescent="0.2">
      <c r="A36" s="66" t="s">
        <v>3088</v>
      </c>
      <c r="F36" s="79">
        <f>F10</f>
        <v>2405000</v>
      </c>
    </row>
    <row r="37" spans="1:13" x14ac:dyDescent="0.2">
      <c r="A37" s="67" t="s">
        <v>3135</v>
      </c>
      <c r="B37" s="68"/>
      <c r="C37" s="68"/>
      <c r="D37" s="68"/>
      <c r="E37" s="68"/>
      <c r="F37" s="83">
        <f>(F35*1000)/F36</f>
        <v>324.37579308063926</v>
      </c>
    </row>
    <row r="39" spans="1:13" ht="13" customHeight="1" x14ac:dyDescent="0.2">
      <c r="A39" s="188" t="s">
        <v>3149</v>
      </c>
      <c r="B39" s="188"/>
      <c r="C39" s="188"/>
      <c r="D39" s="188"/>
      <c r="E39" s="188"/>
      <c r="F39" s="84"/>
      <c r="G39" s="84"/>
      <c r="H39" s="84"/>
      <c r="I39" s="84"/>
      <c r="J39" s="84"/>
      <c r="K39" s="84"/>
      <c r="L39" s="84"/>
      <c r="M39" s="84"/>
    </row>
    <row r="40" spans="1:13" x14ac:dyDescent="0.2">
      <c r="A40" s="188"/>
      <c r="B40" s="188"/>
      <c r="C40" s="188"/>
      <c r="D40" s="188"/>
      <c r="E40" s="188"/>
      <c r="F40" s="84"/>
      <c r="G40" s="84"/>
      <c r="H40" s="84"/>
      <c r="I40" s="84"/>
      <c r="J40" s="84"/>
      <c r="K40" s="84"/>
      <c r="L40" s="84"/>
      <c r="M40" s="84"/>
    </row>
    <row r="41" spans="1:13" x14ac:dyDescent="0.2">
      <c r="A41" s="188"/>
      <c r="B41" s="188"/>
      <c r="C41" s="188"/>
      <c r="D41" s="188"/>
      <c r="E41" s="188"/>
      <c r="F41" s="84"/>
      <c r="G41" s="84"/>
      <c r="H41" s="84"/>
      <c r="I41" s="84"/>
      <c r="J41" s="84"/>
      <c r="K41" s="84"/>
      <c r="L41" s="84"/>
      <c r="M41" s="84"/>
    </row>
    <row r="42" spans="1:13" x14ac:dyDescent="0.2">
      <c r="A42" s="188"/>
      <c r="B42" s="188"/>
      <c r="C42" s="188"/>
      <c r="D42" s="188"/>
      <c r="E42" s="188"/>
      <c r="F42" s="84"/>
      <c r="G42" s="84"/>
      <c r="H42" s="84"/>
      <c r="I42" s="84"/>
      <c r="J42" s="84"/>
      <c r="K42" s="84"/>
      <c r="L42" s="84"/>
      <c r="M42" s="84"/>
    </row>
    <row r="43" spans="1:13" x14ac:dyDescent="0.2">
      <c r="A43" s="188"/>
      <c r="B43" s="188"/>
      <c r="C43" s="188"/>
      <c r="D43" s="188"/>
      <c r="E43" s="188"/>
      <c r="F43" s="84"/>
      <c r="G43" s="84"/>
      <c r="H43" s="84"/>
      <c r="I43" s="84"/>
      <c r="J43" s="84"/>
      <c r="K43" s="84"/>
      <c r="L43" s="84"/>
      <c r="M43" s="84"/>
    </row>
    <row r="44" spans="1:13" x14ac:dyDescent="0.2">
      <c r="A44" s="188"/>
      <c r="B44" s="188"/>
      <c r="C44" s="188"/>
      <c r="D44" s="188"/>
      <c r="E44" s="188"/>
      <c r="F44" s="84"/>
      <c r="G44" s="84"/>
      <c r="H44" s="84"/>
      <c r="I44" s="84"/>
      <c r="J44" s="84"/>
      <c r="K44" s="84"/>
      <c r="L44" s="84"/>
      <c r="M44" s="84"/>
    </row>
    <row r="45" spans="1:13" x14ac:dyDescent="0.2">
      <c r="A45" s="188"/>
      <c r="B45" s="188"/>
      <c r="C45" s="188"/>
      <c r="D45" s="188"/>
      <c r="E45" s="188"/>
      <c r="F45" s="84"/>
      <c r="G45" s="84"/>
      <c r="H45" s="84"/>
      <c r="I45" s="84"/>
      <c r="J45" s="84"/>
      <c r="K45" s="84"/>
      <c r="L45" s="84"/>
      <c r="M45" s="84"/>
    </row>
    <row r="46" spans="1:13" x14ac:dyDescent="0.2">
      <c r="A46" s="188"/>
      <c r="B46" s="188"/>
      <c r="C46" s="188"/>
      <c r="D46" s="188"/>
      <c r="E46" s="188"/>
      <c r="F46" s="84"/>
      <c r="G46" s="84"/>
      <c r="H46" s="84"/>
      <c r="I46" s="84"/>
      <c r="J46" s="84"/>
      <c r="K46" s="84"/>
      <c r="L46" s="84"/>
      <c r="M46" s="84"/>
    </row>
    <row r="47" spans="1:13" x14ac:dyDescent="0.2">
      <c r="A47" s="188"/>
      <c r="B47" s="188"/>
      <c r="C47" s="188"/>
      <c r="D47" s="188"/>
      <c r="E47" s="188"/>
      <c r="F47" s="84"/>
      <c r="G47" s="84"/>
      <c r="H47" s="84"/>
      <c r="I47" s="84"/>
      <c r="J47" s="84"/>
      <c r="K47" s="84"/>
      <c r="L47" s="84"/>
      <c r="M47" s="84"/>
    </row>
    <row r="48" spans="1:13" x14ac:dyDescent="0.2">
      <c r="A48" s="84"/>
      <c r="B48" s="84"/>
      <c r="C48" s="84"/>
      <c r="D48" s="84"/>
      <c r="E48" s="84"/>
      <c r="F48" s="84"/>
      <c r="G48" s="84"/>
      <c r="H48" s="84"/>
      <c r="I48" s="84"/>
      <c r="J48" s="84"/>
      <c r="K48" s="84"/>
      <c r="L48" s="84"/>
      <c r="M48" s="84"/>
    </row>
    <row r="49" spans="1:13" x14ac:dyDescent="0.2">
      <c r="A49" s="84"/>
      <c r="B49" s="84"/>
      <c r="C49" s="84"/>
      <c r="D49" s="84"/>
      <c r="E49" s="84"/>
      <c r="F49" s="84"/>
      <c r="G49" s="84"/>
      <c r="H49" s="84"/>
      <c r="I49" s="84"/>
      <c r="J49" s="84"/>
      <c r="K49" s="84"/>
      <c r="L49" s="84"/>
      <c r="M49" s="84"/>
    </row>
    <row r="50" spans="1:13" x14ac:dyDescent="0.2">
      <c r="A50" s="84"/>
      <c r="B50" s="84"/>
      <c r="C50" s="84"/>
      <c r="D50" s="84"/>
      <c r="E50" s="84"/>
      <c r="F50" s="84"/>
      <c r="G50" s="84"/>
      <c r="H50" s="84"/>
      <c r="I50" s="84"/>
      <c r="J50" s="84"/>
      <c r="K50" s="84"/>
      <c r="L50" s="84"/>
      <c r="M50" s="84"/>
    </row>
  </sheetData>
  <mergeCells count="3">
    <mergeCell ref="A1:J1"/>
    <mergeCell ref="A28:J28"/>
    <mergeCell ref="A39:E47"/>
  </mergeCells>
  <conditionalFormatting sqref="A1:L28">
    <cfRule type="expression" priority="3" stopIfTrue="1">
      <formula>ISERROR(A1)</formula>
    </cfRule>
  </conditionalFormatting>
  <conditionalFormatting sqref="G31:J31">
    <cfRule type="expression" priority="2" stopIfTrue="1">
      <formula>ISERROR(G31)</formula>
    </cfRule>
  </conditionalFormatting>
  <conditionalFormatting sqref="L31">
    <cfRule type="expression" priority="1" stopIfTrue="1">
      <formula>ISERROR(L31)</formula>
    </cfRule>
  </conditionalFormatting>
  <pageMargins left="0.75" right="0.75" top="1" bottom="1" header="0.5" footer="0.5"/>
  <pageSetup paperSize="9"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Valuation Summary</vt:lpstr>
      <vt:lpstr>CAPM and WACC</vt:lpstr>
      <vt:lpstr>Dividend Discount Model</vt:lpstr>
      <vt:lpstr>Free Cash Flow Model</vt:lpstr>
      <vt:lpstr>Multiples Valuation</vt:lpstr>
      <vt:lpstr>Multiples Calculation Example</vt:lpstr>
      <vt:lpstr>JNJ Unformated DDM &amp; FCF</vt:lpstr>
      <vt:lpstr>'Multiples Calculation Example'!Print_Titles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Grant Clayton</dc:creator>
  <cp:lastModifiedBy>Rajesh, Rohan</cp:lastModifiedBy>
  <dcterms:created xsi:type="dcterms:W3CDTF">2024-11-18T16:08:40Z</dcterms:created>
  <dcterms:modified xsi:type="dcterms:W3CDTF">2025-12-06T21:56:07Z</dcterms:modified>
</cp:coreProperties>
</file>